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ffice of Estate and Gift Planning\Communications\UFAN\newsletter\Summer 2023\"/>
    </mc:Choice>
  </mc:AlternateContent>
  <xr:revisionPtr revIDLastSave="0" documentId="13_ncr:1_{753B8B3A-9407-4FA0-8C6F-513503F966E0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xport (40)" sheetId="1" r:id="rId1"/>
  </sheets>
  <definedNames>
    <definedName name="_xlnm._FilterDatabase" localSheetId="0" hidden="1">'ReportExport (40)'!$A$1:$B$348</definedName>
  </definedNames>
  <calcPr calcId="191029"/>
</workbook>
</file>

<file path=xl/calcChain.xml><?xml version="1.0" encoding="utf-8"?>
<calcChain xmlns="http://schemas.openxmlformats.org/spreadsheetml/2006/main">
  <c r="A338" i="1" l="1"/>
  <c r="A268" i="1"/>
  <c r="A170" i="1"/>
  <c r="A137" i="1"/>
  <c r="A272" i="1"/>
  <c r="A194" i="1"/>
  <c r="A50" i="1"/>
  <c r="A2" i="1"/>
  <c r="A154" i="1" l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3" i="1"/>
  <c r="A14" i="1"/>
  <c r="A13" i="1"/>
  <c r="A12" i="1"/>
  <c r="A11" i="1"/>
  <c r="A10" i="1"/>
  <c r="A9" i="1"/>
  <c r="A8" i="1"/>
  <c r="A7" i="1"/>
  <c r="A6" i="1"/>
  <c r="A5" i="1"/>
  <c r="A4" i="1"/>
  <c r="A348" i="1"/>
  <c r="A347" i="1"/>
  <c r="A346" i="1"/>
  <c r="A345" i="1"/>
  <c r="A344" i="1"/>
  <c r="A343" i="1"/>
  <c r="A342" i="1"/>
  <c r="A341" i="1"/>
  <c r="A340" i="1"/>
  <c r="A339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1" i="1"/>
  <c r="A270" i="1"/>
  <c r="A269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15" i="1"/>
  <c r="A214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3" i="1"/>
  <c r="A192" i="1"/>
  <c r="A191" i="1"/>
  <c r="A189" i="1"/>
  <c r="A190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6" i="1"/>
  <c r="A155" i="1"/>
  <c r="A157" i="1"/>
</calcChain>
</file>

<file path=xl/sharedStrings.xml><?xml version="1.0" encoding="utf-8"?>
<sst xmlns="http://schemas.openxmlformats.org/spreadsheetml/2006/main" count="372" uniqueCount="371">
  <si>
    <t>ADVANCE_ID</t>
  </si>
  <si>
    <t>EMAIL_ADDRESS</t>
  </si>
  <si>
    <t>mkohner@hbkcpa.com</t>
  </si>
  <si>
    <t>katie@ossilawgroup.com</t>
  </si>
  <si>
    <t>zachary.kleiman@pcn.com</t>
  </si>
  <si>
    <t>akirschenbaum@alvarezandmarsal.com</t>
  </si>
  <si>
    <t>kkinsman@financialguide.com</t>
  </si>
  <si>
    <t>bkennedy@shutts.com</t>
  </si>
  <si>
    <t>shane@estatelaw.com</t>
  </si>
  <si>
    <t>tony@keenawealth.com</t>
  </si>
  <si>
    <t>ckeane@carltonfields.com</t>
  </si>
  <si>
    <t>samkatz@mycoastalwealth.com</t>
  </si>
  <si>
    <t>krjohnsonnaples@icloud.com</t>
  </si>
  <si>
    <t>johnsonj@bessemer.com</t>
  </si>
  <si>
    <t>aojenkins3@gmail.com</t>
  </si>
  <si>
    <t>betty@willowstreetgroup.com</t>
  </si>
  <si>
    <t>mingaglio@gmail.com</t>
  </si>
  <si>
    <t>thudson@gbmmlaw.com</t>
  </si>
  <si>
    <t>lhorton@cmorganlaw.net</t>
  </si>
  <si>
    <t>hamilton.hooks@ms.com</t>
  </si>
  <si>
    <t>alleyg8r@icloud.com</t>
  </si>
  <si>
    <t>mitch@evergladescm.com</t>
  </si>
  <si>
    <t>hersch@sbshlaw.com</t>
  </si>
  <si>
    <t>whennessey@gunster.com</t>
  </si>
  <si>
    <t>christopher.r.hastings@jpmorgan.com</t>
  </si>
  <si>
    <t>wade.l.harvey@ms.com</t>
  </si>
  <si>
    <t>dhalpen@cl-law.com</t>
  </si>
  <si>
    <t>gyllstr@bellsouth.net</t>
  </si>
  <si>
    <t>kevin.griffith@ms.com</t>
  </si>
  <si>
    <t>richglaw@aol.com</t>
  </si>
  <si>
    <t>ggrant@waughgrant.com</t>
  </si>
  <si>
    <t>jason.graham@columbuslife.com</t>
  </si>
  <si>
    <t>mgracik@kshgs.com</t>
  </si>
  <si>
    <t>brad.gornto@effectualgiving.com</t>
  </si>
  <si>
    <t>cgordon@shumaker.com</t>
  </si>
  <si>
    <t>agonzalez@walterslevine.com</t>
  </si>
  <si>
    <t>sgoldberg@stuartgoldbergpl.com</t>
  </si>
  <si>
    <t>igiman@pinnaclewealthtolife.com</t>
  </si>
  <si>
    <t>laura@abgcpa.com</t>
  </si>
  <si>
    <t>roberta@morgangetzan.com</t>
  </si>
  <si>
    <t>grg@gprco-cpa.com</t>
  </si>
  <si>
    <t>igershon@olemiss.edu</t>
  </si>
  <si>
    <t>matthgeller@icloud.com</t>
  </si>
  <si>
    <t>laura@thegaolawfirm.com</t>
  </si>
  <si>
    <t>lfreiman@mendenfreiman.com</t>
  </si>
  <si>
    <t>keith@keithfountainlaw.com</t>
  </si>
  <si>
    <t>mark.fore@cypressbanktrust.com</t>
  </si>
  <si>
    <t>mrflores4151@gmail.com</t>
  </si>
  <si>
    <t>francis.flores@raymondjames.com</t>
  </si>
  <si>
    <t>bhflanagan@gmail.com</t>
  </si>
  <si>
    <t>charlie@moisandfitzgerald.com</t>
  </si>
  <si>
    <t>afinkle@htk.com</t>
  </si>
  <si>
    <t>afarmer@us-law.com</t>
  </si>
  <si>
    <t>jfairjr@verizon.net</t>
  </si>
  <si>
    <t>gordon.h.fair@gmail.com</t>
  </si>
  <si>
    <t>steve@estlerfinancial.com</t>
  </si>
  <si>
    <t>tomestes@manierherod.com</t>
  </si>
  <si>
    <t>mergle@southeasttrust.com</t>
  </si>
  <si>
    <t>luke.e.emerson@gmail.com</t>
  </si>
  <si>
    <t>gemerich@farr.com</t>
  </si>
  <si>
    <t>hlellis70@gmail.com</t>
  </si>
  <si>
    <t>meiland@trustmark.com</t>
  </si>
  <si>
    <t>marc@egortcpa.com</t>
  </si>
  <si>
    <t>gatorlee1@msn.com</t>
  </si>
  <si>
    <t>pjduffey@gmail.com</t>
  </si>
  <si>
    <t>micheledubois@comcast.net</t>
  </si>
  <si>
    <t>edward@downeypa.com</t>
  </si>
  <si>
    <t>clifton.dortch@gmail.com</t>
  </si>
  <si>
    <t>jdivirgilio@cddwealth.com</t>
  </si>
  <si>
    <t>ldetzel@deanmead.com</t>
  </si>
  <si>
    <t>philcap71@gmail.com</t>
  </si>
  <si>
    <t>jim.degennaro@voya.com</t>
  </si>
  <si>
    <t>terry.dean@ubs.com</t>
  </si>
  <si>
    <t>ross.davis@ml.com</t>
  </si>
  <si>
    <t>hdanielscpa@gmail.com</t>
  </si>
  <si>
    <t>dalton.dallazem@gmail.com</t>
  </si>
  <si>
    <t>mdahle@fabianvancott.com</t>
  </si>
  <si>
    <t>96gatorbait@gmail.com</t>
  </si>
  <si>
    <t>mccuratolo@gmail.com</t>
  </si>
  <si>
    <t>pcummings@therrelbaisden.com</t>
  </si>
  <si>
    <t>ccrush@crushlaw.com</t>
  </si>
  <si>
    <t>catrinaacrowe@gmail.com</t>
  </si>
  <si>
    <t>murphycrayesq@gmail.com</t>
  </si>
  <si>
    <t>hunter@huntercraiglaw.com</t>
  </si>
  <si>
    <t>m.cowan@gardenswm.com</t>
  </si>
  <si>
    <t>ccoolidge@landispa.com</t>
  </si>
  <si>
    <t>rcomiter@comitersinger.com</t>
  </si>
  <si>
    <t>rscottcollins@gmail.com</t>
  </si>
  <si>
    <t>marie@keyplanningpartners.com</t>
  </si>
  <si>
    <t>jcc_jccpa@bellsouth.net</t>
  </si>
  <si>
    <t>rac@purvisgray.com</t>
  </si>
  <si>
    <t>tchristensen@ft.newyorklife.com</t>
  </si>
  <si>
    <t>echiarelli@bisonwealth.com</t>
  </si>
  <si>
    <t>ray.charles@warrenaverett.com</t>
  </si>
  <si>
    <t>jon.cavanagh@gmail.com</t>
  </si>
  <si>
    <t>daniel.castro@taxadvisor.com.br</t>
  </si>
  <si>
    <t>will@cassidy-co.com</t>
  </si>
  <si>
    <t>john.cash@hubinternational.com</t>
  </si>
  <si>
    <t>eric@yoursignaturewealth.com</t>
  </si>
  <si>
    <t>tomcannizzaro@aol.com</t>
  </si>
  <si>
    <t>christinac@mclinburnsed.com</t>
  </si>
  <si>
    <t>jdcampjr@campandcamplaw.com</t>
  </si>
  <si>
    <t>ebuss@southeasttrust.com</t>
  </si>
  <si>
    <t>otto.busot@morganstanley.com</t>
  </si>
  <si>
    <t>bhpa@bellsouth.net</t>
  </si>
  <si>
    <t>warren@probatelawyerocala.com</t>
  </si>
  <si>
    <t>michael.j.bruno@bofa.com</t>
  </si>
  <si>
    <t>trace@tracebrookslaw.com</t>
  </si>
  <si>
    <t>tbronza@bvanalysts.com</t>
  </si>
  <si>
    <t>joelb@jpfirm.com</t>
  </si>
  <si>
    <t>dbristow@tampabay.rr.com</t>
  </si>
  <si>
    <t>bob.bracey@gmail.com</t>
  </si>
  <si>
    <t>christopher.boyett@hklaw.com</t>
  </si>
  <si>
    <t>dbowers@jonesfoster.com</t>
  </si>
  <si>
    <t>lydia.s.borgatta@wellsfargoadvisors.com</t>
  </si>
  <si>
    <t>ericbolves@thelegalcenter.com</t>
  </si>
  <si>
    <t>jbohatch@gbptaxlaw.com</t>
  </si>
  <si>
    <t>cboggus@barnettbolt.com</t>
  </si>
  <si>
    <t>amyabock@gmail.com</t>
  </si>
  <si>
    <t>almi718@gmail.com</t>
  </si>
  <si>
    <t>malaimo@porterwright.com</t>
  </si>
  <si>
    <t>sblock@blocklaw.org</t>
  </si>
  <si>
    <t>jcb14@ntrs.com</t>
  </si>
  <si>
    <t>rbgn007@aol.com</t>
  </si>
  <si>
    <t>ljbarnett@barnettbolt.com</t>
  </si>
  <si>
    <t>ashley23banks@gmail.com</t>
  </si>
  <si>
    <t>jmbandob@gmail.com</t>
  </si>
  <si>
    <t>Edward.baldwin@raymondjames.com</t>
  </si>
  <si>
    <t>charles_r_baker@ml.com</t>
  </si>
  <si>
    <t>jaa@archbold.law</t>
  </si>
  <si>
    <t>annalsina@outlook.com</t>
  </si>
  <si>
    <t>dyoung@roselawfirm.com</t>
  </si>
  <si>
    <t>leedyost@msn.com</t>
  </si>
  <si>
    <t>jwykle@woodsrogers.com</t>
  </si>
  <si>
    <t>twright@sabaltrust.com</t>
  </si>
  <si>
    <t>dwood@dougwoodlaw.com</t>
  </si>
  <si>
    <t>robert.wolfe@unitedcp.com</t>
  </si>
  <si>
    <t>richard@withersharvey.com</t>
  </si>
  <si>
    <t>jwish@wishlaw.net</t>
  </si>
  <si>
    <t>philip_wise@ml.com</t>
  </si>
  <si>
    <t>rwinner@redgraceandrosenthal.com</t>
  </si>
  <si>
    <t>pattywilsonpa@gmail.com</t>
  </si>
  <si>
    <t>peter.williams@peterwilliamsco.com</t>
  </si>
  <si>
    <t>williamsjs909@gmail.com</t>
  </si>
  <si>
    <t>elizabethrikerwilliams@gmail.com</t>
  </si>
  <si>
    <t>gwilder@wildflowerlegacy.com</t>
  </si>
  <si>
    <t>rodwhited@hotmail.com</t>
  </si>
  <si>
    <t>aaron.white@ms.com</t>
  </si>
  <si>
    <t>brianw@kossolinger.com</t>
  </si>
  <si>
    <t>warnken@bessimer.com</t>
  </si>
  <si>
    <t>sharon.m.ward@ampf.com</t>
  </si>
  <si>
    <t>hward@whww.com</t>
  </si>
  <si>
    <t>mary.walsh@jmco.com</t>
  </si>
  <si>
    <t>kentwalker2527@gmail.com</t>
  </si>
  <si>
    <t>ashley.waddington@ubs.com</t>
  </si>
  <si>
    <t>john.vreeland@gray-robinson.com</t>
  </si>
  <si>
    <t>pierre.vogelbacher@pnc.com</t>
  </si>
  <si>
    <t>cvasallo@vasallolaw.com</t>
  </si>
  <si>
    <t>john.vanduzer@jmco.com</t>
  </si>
  <si>
    <t>dwuslan@gmail.com</t>
  </si>
  <si>
    <t>michael@mtcpa1040.com</t>
  </si>
  <si>
    <t>jtobin@shutts.com</t>
  </si>
  <si>
    <t>jrtidwell@janney.com</t>
  </si>
  <si>
    <t>sthompson@cslcpa.com</t>
  </si>
  <si>
    <t>laurathompson@gwnsecurities.com</t>
  </si>
  <si>
    <t>mike@heartlandlaw.com</t>
  </si>
  <si>
    <t>richard.suss@ubs.com</t>
  </si>
  <si>
    <t>strongsas@yahoo.com</t>
  </si>
  <si>
    <t>jmscwh@aol.com</t>
  </si>
  <si>
    <t>bstone@gfsestatelaw.com</t>
  </si>
  <si>
    <t>jennie.stipick@edwardjones.com</t>
  </si>
  <si>
    <t>eve.p.stairs@ml.com</t>
  </si>
  <si>
    <t>erin.spiwak@jmco.com</t>
  </si>
  <si>
    <t>david.n.soiferman@ampf.com</t>
  </si>
  <si>
    <t>bill@snyderlawpa.com</t>
  </si>
  <si>
    <t>brad.smithy@ubs.com</t>
  </si>
  <si>
    <t>jsmith@jaxfirm.com</t>
  </si>
  <si>
    <t>anthony@anthonysmithadvisors.com</t>
  </si>
  <si>
    <t>Scubed325@gmail.com</t>
  </si>
  <si>
    <t>j.sloane@watsonsloane.com</t>
  </si>
  <si>
    <t>tehfrench57@gmail.com</t>
  </si>
  <si>
    <t>ray.slaton@hmflaw.com</t>
  </si>
  <si>
    <t>kent@sgnapleslaw.com</t>
  </si>
  <si>
    <t>dsimon@cbh.com</t>
  </si>
  <si>
    <t>robert_silvani@msn.com</t>
  </si>
  <si>
    <t>ronsieg@aol.com</t>
  </si>
  <si>
    <t>erik.shuman@gray-robinson.com</t>
  </si>
  <si>
    <t>marashapiro6@gmail.com</t>
  </si>
  <si>
    <t>mshapiro@sbwh.law</t>
  </si>
  <si>
    <t>merilyn.shad@morganstanley.com</t>
  </si>
  <si>
    <t>seibelsr@stifel.com</t>
  </si>
  <si>
    <t>david@lovingscully.com</t>
  </si>
  <si>
    <t>john@scrogginlaw.com</t>
  </si>
  <si>
    <t>andrew.schultz@morganstanley.com</t>
  </si>
  <si>
    <t>marc@sextonandschnoll.com</t>
  </si>
  <si>
    <t>gatorscharf@gmail.com</t>
  </si>
  <si>
    <t>rscharar@fcacorp.com</t>
  </si>
  <si>
    <t>ascaletta@scalettalawfirm.com</t>
  </si>
  <si>
    <t>ssargentgtr@gmail.com</t>
  </si>
  <si>
    <t>stars@salterlaw.net</t>
  </si>
  <si>
    <t>esafer@jaxfirm.com</t>
  </si>
  <si>
    <t>rbs@sabralaw.com</t>
  </si>
  <si>
    <t>crubin@gate.net</t>
  </si>
  <si>
    <t>wjr@kossolinger.com</t>
  </si>
  <si>
    <t>greg.rosica@ey.com</t>
  </si>
  <si>
    <t>krolle@cfnf.org</t>
  </si>
  <si>
    <t>jsrobey1@gmail.com</t>
  </si>
  <si>
    <t>greg@k-rlaw.com</t>
  </si>
  <si>
    <t>adam@adamroarklaw.com</t>
  </si>
  <si>
    <t>charles.riggs@morganstanley.com</t>
  </si>
  <si>
    <t>sreif@allendell.com</t>
  </si>
  <si>
    <t>lauren@laurenrichardsonlaw.com</t>
  </si>
  <si>
    <t>pam.segal@ubs.com</t>
  </si>
  <si>
    <t>krasberry@srgslaw.com</t>
  </si>
  <si>
    <t>arappoport@gunster.com</t>
  </si>
  <si>
    <t>christinamgreen@hotmail.com</t>
  </si>
  <si>
    <t>randy@pprplaw.com</t>
  </si>
  <si>
    <t>rpritchard@davisfamilyoffice.com</t>
  </si>
  <si>
    <t>stacy_prince@hotmail.com</t>
  </si>
  <si>
    <t>grier@pprplaw.com</t>
  </si>
  <si>
    <t>dpratt@proskauer.com</t>
  </si>
  <si>
    <t>ryan@ponczekcpa.com</t>
  </si>
  <si>
    <t>sean.polley@polleywealth.com</t>
  </si>
  <si>
    <t>tatiana@sokolandsokol.com</t>
  </si>
  <si>
    <t>mattpietzak@vantagepw.com</t>
  </si>
  <si>
    <t>bpierce@ausley.com</t>
  </si>
  <si>
    <t>jr@premierretirementadvisors.com</t>
  </si>
  <si>
    <t>mpetros@rwbaird.com</t>
  </si>
  <si>
    <t>lisa.peterson@53.com</t>
  </si>
  <si>
    <t>karylneal@gmail.com</t>
  </si>
  <si>
    <t>moe.peguero@gmail.com</t>
  </si>
  <si>
    <t>davidhpeek@comcast.net</t>
  </si>
  <si>
    <t>dpayne@lawnav.com</t>
  </si>
  <si>
    <t>hpatrick45094@hotmail.com</t>
  </si>
  <si>
    <t>nickpat@gmail.com</t>
  </si>
  <si>
    <t>joaotryssa@gmail.com</t>
  </si>
  <si>
    <t>b.ozer@magnoliacapitalpartners.com</t>
  </si>
  <si>
    <t>susie@ossielawgroup.com</t>
  </si>
  <si>
    <t>rjoc@olrblaw.com</t>
  </si>
  <si>
    <t>jooliver8@aol.com</t>
  </si>
  <si>
    <t>mike@olivarilaw.com</t>
  </si>
  <si>
    <t>lnostro@gunster.com</t>
  </si>
  <si>
    <t>charlie@n-klaw.com</t>
  </si>
  <si>
    <t>lorinadglowski@gmail.com</t>
  </si>
  <si>
    <t>dmoses22@aol.com</t>
  </si>
  <si>
    <t>tmoseleyfl@yahoo.com</t>
  </si>
  <si>
    <t>smoseley@moseleyinvestment.com</t>
  </si>
  <si>
    <t>srm7000@gmail.com</t>
  </si>
  <si>
    <t>cmorgan@cmorganlaw.net</t>
  </si>
  <si>
    <t>jimorenolaw@gmail.com</t>
  </si>
  <si>
    <t>asm@casalmoreno.com</t>
  </si>
  <si>
    <t>doveattorney@austlaw.biz</t>
  </si>
  <si>
    <t>gerri.moll@ustrust.com</t>
  </si>
  <si>
    <t>rmills@boginmunns.com</t>
  </si>
  <si>
    <t>cmeux@rtlaw.com</t>
  </si>
  <si>
    <t>meffertj@gmail.com</t>
  </si>
  <si>
    <t>dan@medinapa.com</t>
  </si>
  <si>
    <t>smcnutt@investmentctr.com</t>
  </si>
  <si>
    <t>wmcleod@financialguide.com</t>
  </si>
  <si>
    <t>tmckenzie@harrisonheld.com</t>
  </si>
  <si>
    <t>susan@mcinniscpa.com</t>
  </si>
  <si>
    <t>jmcgraw@schatthesser.com</t>
  </si>
  <si>
    <t>ron@maywealthadvisors.com</t>
  </si>
  <si>
    <t>george.mathis@raymondjames.com</t>
  </si>
  <si>
    <t>graham.marshall@raymondjames.com</t>
  </si>
  <si>
    <t>candace.r.marshall@wellsfargo.com</t>
  </si>
  <si>
    <t>bmarg@brdwlaw.com</t>
  </si>
  <si>
    <t>robert_manners@bofa.com</t>
  </si>
  <si>
    <t>chris.malphurs@gmail.com</t>
  </si>
  <si>
    <t>kmaher6@yahoo.com</t>
  </si>
  <si>
    <t>pmackenzie@apogeefp.com</t>
  </si>
  <si>
    <t>jllundy9009@gmail.com</t>
  </si>
  <si>
    <t>klovano@hotmail.com</t>
  </si>
  <si>
    <t>hlouis@baileycav.com</t>
  </si>
  <si>
    <t>dlonghouse@gmail.com</t>
  </si>
  <si>
    <t>gary@thoughtfulwealth.com</t>
  </si>
  <si>
    <t>mlivesay@barnettbolt.com</t>
  </si>
  <si>
    <t>kramer@lawpensacola.com</t>
  </si>
  <si>
    <t>wliss@graydon.law</t>
  </si>
  <si>
    <t>gessie.lipscomb@ampf.com</t>
  </si>
  <si>
    <t>blinne@linnelaw.com</t>
  </si>
  <si>
    <t>llile@lile-hayes.com</t>
  </si>
  <si>
    <t>adam@adamleelaw.com</t>
  </si>
  <si>
    <t>info@ledbetterlawfl.com</t>
  </si>
  <si>
    <t>jay@aug.com</t>
  </si>
  <si>
    <t>joe.lawrence40@gmail.com</t>
  </si>
  <si>
    <t>lawrencelaw@bellsouth.net</t>
  </si>
  <si>
    <t>kent.lane@usbank.com</t>
  </si>
  <si>
    <t>david.lamberg@wellsfargo.com</t>
  </si>
  <si>
    <t>hlalor@tmdlcpa.com</t>
  </si>
  <si>
    <t>glachnicht@outlook.com</t>
  </si>
  <si>
    <t>jkucaba@smpalaw.com</t>
  </si>
  <si>
    <t>bogie.korszen@raymondjames.com</t>
  </si>
  <si>
    <t>ed.koren@hklaw.com</t>
  </si>
  <si>
    <t>robert.bulloch@quarles.com</t>
  </si>
  <si>
    <t>john@congruentwealth.com</t>
  </si>
  <si>
    <t>abartirome@blalockwalters.com</t>
  </si>
  <si>
    <t xml:space="preserve">bruceb@jpfirm.com </t>
  </si>
  <si>
    <t xml:space="preserve">jackb@salterlaw.net </t>
  </si>
  <si>
    <t xml:space="preserve">acomiter@comitersinger.com </t>
  </si>
  <si>
    <t>tdavis@daviscapitalsite.com</t>
  </si>
  <si>
    <t xml:space="preserve">downeyjcss@gmail.com </t>
  </si>
  <si>
    <t xml:space="preserve">kd@kdowneylaw.com </t>
  </si>
  <si>
    <t xml:space="preserve">kre@paveselaw.com </t>
  </si>
  <si>
    <t xml:space="preserve">mitch@fogellawgroup.com </t>
  </si>
  <si>
    <t xml:space="preserve">david@purvisgray.com </t>
  </si>
  <si>
    <t xml:space="preserve">jeffgranoff@gmail.com </t>
  </si>
  <si>
    <t xml:space="preserve">alex.hamrick@jpmorgan.com </t>
  </si>
  <si>
    <t xml:space="preserve">lhardee@crowncpas.com </t>
  </si>
  <si>
    <t xml:space="preserve">mccabe@harrisonestatelaw.com </t>
  </si>
  <si>
    <t>kurt.harvey@morganstanley.com</t>
  </si>
  <si>
    <t>thayes@gfpac.com</t>
  </si>
  <si>
    <t xml:space="preserve">david@heekinlaw.com </t>
  </si>
  <si>
    <t xml:space="preserve">stephanieahood@gmail.com </t>
  </si>
  <si>
    <t>gary@linnehuston.com</t>
  </si>
  <si>
    <t>roman.janos@nmfn.com</t>
  </si>
  <si>
    <t xml:space="preserve">jason_kelso@ml.com </t>
  </si>
  <si>
    <t xml:space="preserve">bking@aba-advisors.com </t>
  </si>
  <si>
    <t>srk@chaikenklorfein.com</t>
  </si>
  <si>
    <t xml:space="preserve">dkorszen@farr.com </t>
  </si>
  <si>
    <t>william.lane@hklaw.com</t>
  </si>
  <si>
    <t xml:space="preserve">rlunsford@barnettbolt.com </t>
  </si>
  <si>
    <t>darrin.markey@ubs.com</t>
  </si>
  <si>
    <t>thomas_mcbride@ml.com</t>
  </si>
  <si>
    <t xml:space="preserve">mminton@deanmead.com </t>
  </si>
  <si>
    <t>philn@jpfirm.com</t>
  </si>
  <si>
    <t>peter.c.o'brien@morganstanley.com</t>
  </si>
  <si>
    <t>David.m.ogman@gmail.com</t>
  </si>
  <si>
    <t xml:space="preserve">ronald.r.oldano@ampf.com </t>
  </si>
  <si>
    <t xml:space="preserve">neilep@hotmail.com </t>
  </si>
  <si>
    <t>jamie@pprplaw.com</t>
  </si>
  <si>
    <t xml:space="preserve">jnrallis@ralliscpa.com </t>
  </si>
  <si>
    <t xml:space="preserve">ted@rivertree.co </t>
  </si>
  <si>
    <t xml:space="preserve">droberts@gouldcooksey.com </t>
  </si>
  <si>
    <t xml:space="preserve">progero@financialguide.com </t>
  </si>
  <si>
    <t xml:space="preserve">howard@hmrpalaw.com </t>
  </si>
  <si>
    <t xml:space="preserve">crubin@floridatax.com </t>
  </si>
  <si>
    <t xml:space="preserve">dlrecw@outlook.com </t>
  </si>
  <si>
    <t>bryals@ryalslawflorida.com</t>
  </si>
  <si>
    <t xml:space="preserve">rscheb@bowmangeorge.com </t>
  </si>
  <si>
    <t>kebsbjs@gmail.com</t>
  </si>
  <si>
    <t xml:space="preserve">adam.p.sinoff@nm.com </t>
  </si>
  <si>
    <t xml:space="preserve">gregory.stevens@raymondjames.com </t>
  </si>
  <si>
    <t xml:space="preserve">stewart.ellen@gmail.com </t>
  </si>
  <si>
    <t xml:space="preserve">astesq@hotmail.com </t>
  </si>
  <si>
    <t xml:space="preserve">lvale@brdw.law </t>
  </si>
  <si>
    <t xml:space="preserve">tom@twellslaw.com </t>
  </si>
  <si>
    <t xml:space="preserve">rmw@gate.net </t>
  </si>
  <si>
    <t>acobb6@ufl.edu</t>
  </si>
  <si>
    <t>jpricetrickey@ufl.edu</t>
  </si>
  <si>
    <t>kroyston@ufl.edu</t>
  </si>
  <si>
    <t>afourman@ufl.edu</t>
  </si>
  <si>
    <t>msopko@ufl.edu</t>
  </si>
  <si>
    <t>rdorman@ufl.edu</t>
  </si>
  <si>
    <t>alexanderpribil@ufl.edu</t>
  </si>
  <si>
    <t>s.raulerson@ufl.edu</t>
  </si>
  <si>
    <t>emquackenbush@ufl.edu</t>
  </si>
  <si>
    <t>paul@estategiftplanning.com</t>
  </si>
  <si>
    <t>tim.gill@sscinc.com</t>
  </si>
  <si>
    <t>jmandern@ufl.edu</t>
  </si>
  <si>
    <t>hgallalee@riverfrontig.com</t>
  </si>
  <si>
    <t>ken.thompson@cypressbanktrust.com</t>
  </si>
  <si>
    <t>sdonaldson@gsu.edu</t>
  </si>
  <si>
    <t>jamie.kraft@warrington.ufl.edu</t>
  </si>
  <si>
    <t>ereasoner@floridavictorious.com</t>
  </si>
  <si>
    <t>curtish@gators.ufl.edu</t>
  </si>
  <si>
    <t>metzger.k@ufl.edu</t>
  </si>
  <si>
    <t>nelsodr@ufl.edu</t>
  </si>
  <si>
    <t>knepper40@ufl.edu</t>
  </si>
  <si>
    <t>john.dickhaus@ufl.edu</t>
  </si>
  <si>
    <t>jeknight@ufl.edu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</si>
</sst>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">
    <xf numFmtId="0" fontId="0" fillId="0" borderId="0" xfId="0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k@chaikenklorfein.com" TargetMode="External"/><Relationship Id="rId21" Type="http://schemas.openxmlformats.org/officeDocument/2006/relationships/hyperlink" Target="mailto:stephanieahood@gmail.com" TargetMode="External"/><Relationship Id="rId42" Type="http://schemas.openxmlformats.org/officeDocument/2006/relationships/hyperlink" Target="mailto:howard@hmrpalaw.com" TargetMode="External"/><Relationship Id="rId47" Type="http://schemas.openxmlformats.org/officeDocument/2006/relationships/hyperlink" Target="mailto:kebsbjs@gmail.com" TargetMode="External"/><Relationship Id="rId63" Type="http://schemas.openxmlformats.org/officeDocument/2006/relationships/hyperlink" Target="mailto:emquackenbush@ufl.edu" TargetMode="External"/><Relationship Id="rId68" Type="http://schemas.openxmlformats.org/officeDocument/2006/relationships/hyperlink" Target="mailto:ken.thompson@cypressbanktrust.com" TargetMode="External"/><Relationship Id="rId16" Type="http://schemas.openxmlformats.org/officeDocument/2006/relationships/hyperlink" Target="mailto:lhardee@crowncpas.com" TargetMode="External"/><Relationship Id="rId11" Type="http://schemas.openxmlformats.org/officeDocument/2006/relationships/hyperlink" Target="mailto:kre@paveselaw.com" TargetMode="External"/><Relationship Id="rId24" Type="http://schemas.openxmlformats.org/officeDocument/2006/relationships/hyperlink" Target="mailto:jason_kelso@ml.com" TargetMode="External"/><Relationship Id="rId32" Type="http://schemas.openxmlformats.org/officeDocument/2006/relationships/hyperlink" Target="mailto:mminton@deanmead.com" TargetMode="External"/><Relationship Id="rId37" Type="http://schemas.openxmlformats.org/officeDocument/2006/relationships/hyperlink" Target="mailto:jamie@pprplaw.com" TargetMode="External"/><Relationship Id="rId40" Type="http://schemas.openxmlformats.org/officeDocument/2006/relationships/hyperlink" Target="mailto:droberts@gouldcooksey.com" TargetMode="External"/><Relationship Id="rId45" Type="http://schemas.openxmlformats.org/officeDocument/2006/relationships/hyperlink" Target="mailto:bryals@ryalslawflorida.com" TargetMode="External"/><Relationship Id="rId53" Type="http://schemas.openxmlformats.org/officeDocument/2006/relationships/hyperlink" Target="mailto:tom@twellslaw.com" TargetMode="External"/><Relationship Id="rId58" Type="http://schemas.openxmlformats.org/officeDocument/2006/relationships/hyperlink" Target="mailto:afourman@ufl.edu" TargetMode="External"/><Relationship Id="rId66" Type="http://schemas.openxmlformats.org/officeDocument/2006/relationships/hyperlink" Target="mailto:jmandern@ufl.edu" TargetMode="External"/><Relationship Id="rId74" Type="http://schemas.openxmlformats.org/officeDocument/2006/relationships/hyperlink" Target="mailto:nelsodr@ufl.edu" TargetMode="External"/><Relationship Id="rId5" Type="http://schemas.openxmlformats.org/officeDocument/2006/relationships/hyperlink" Target="mailto:bruceb@jpfirm.com" TargetMode="External"/><Relationship Id="rId61" Type="http://schemas.openxmlformats.org/officeDocument/2006/relationships/hyperlink" Target="mailto:alexanderpribil@ufl.edu" TargetMode="External"/><Relationship Id="rId19" Type="http://schemas.openxmlformats.org/officeDocument/2006/relationships/hyperlink" Target="mailto:thayes@gfpac.com" TargetMode="External"/><Relationship Id="rId14" Type="http://schemas.openxmlformats.org/officeDocument/2006/relationships/hyperlink" Target="mailto:jeffgranoff@gmail.com" TargetMode="External"/><Relationship Id="rId22" Type="http://schemas.openxmlformats.org/officeDocument/2006/relationships/hyperlink" Target="mailto:gary@linnehuston.com" TargetMode="External"/><Relationship Id="rId27" Type="http://schemas.openxmlformats.org/officeDocument/2006/relationships/hyperlink" Target="mailto:dkorszen@farr.com" TargetMode="External"/><Relationship Id="rId30" Type="http://schemas.openxmlformats.org/officeDocument/2006/relationships/hyperlink" Target="mailto:darrin.markey@ubs.com" TargetMode="External"/><Relationship Id="rId35" Type="http://schemas.openxmlformats.org/officeDocument/2006/relationships/hyperlink" Target="mailto:ronald.r.oldano@ampf.com" TargetMode="External"/><Relationship Id="rId43" Type="http://schemas.openxmlformats.org/officeDocument/2006/relationships/hyperlink" Target="mailto:crubin@floridatax.com" TargetMode="External"/><Relationship Id="rId48" Type="http://schemas.openxmlformats.org/officeDocument/2006/relationships/hyperlink" Target="mailto:adam.p.sinoff@nm.com" TargetMode="External"/><Relationship Id="rId56" Type="http://schemas.openxmlformats.org/officeDocument/2006/relationships/hyperlink" Target="mailto:jpricetrickey@ufl.edu" TargetMode="External"/><Relationship Id="rId64" Type="http://schemas.openxmlformats.org/officeDocument/2006/relationships/hyperlink" Target="mailto:paul@estategiftplanning.com" TargetMode="External"/><Relationship Id="rId69" Type="http://schemas.openxmlformats.org/officeDocument/2006/relationships/hyperlink" Target="mailto:sdonaldson@gsu.edu" TargetMode="External"/><Relationship Id="rId77" Type="http://schemas.openxmlformats.org/officeDocument/2006/relationships/hyperlink" Target="mailto:jeknight@ufl.edu" TargetMode="External"/><Relationship Id="rId8" Type="http://schemas.openxmlformats.org/officeDocument/2006/relationships/hyperlink" Target="mailto:tdavis@daviscapitalsite.com" TargetMode="External"/><Relationship Id="rId51" Type="http://schemas.openxmlformats.org/officeDocument/2006/relationships/hyperlink" Target="mailto:astesq@hotmail.com" TargetMode="External"/><Relationship Id="rId72" Type="http://schemas.openxmlformats.org/officeDocument/2006/relationships/hyperlink" Target="mailto:curtish@gators.ufl.edu" TargetMode="External"/><Relationship Id="rId3" Type="http://schemas.openxmlformats.org/officeDocument/2006/relationships/hyperlink" Target="mailto:Edward.baldwin@raymondjames.com" TargetMode="External"/><Relationship Id="rId12" Type="http://schemas.openxmlformats.org/officeDocument/2006/relationships/hyperlink" Target="mailto:mitch@fogellawgroup.com" TargetMode="External"/><Relationship Id="rId17" Type="http://schemas.openxmlformats.org/officeDocument/2006/relationships/hyperlink" Target="mailto:mccabe@harrisonestatelaw.com" TargetMode="External"/><Relationship Id="rId25" Type="http://schemas.openxmlformats.org/officeDocument/2006/relationships/hyperlink" Target="mailto:bking@aba-advisors.com" TargetMode="External"/><Relationship Id="rId33" Type="http://schemas.openxmlformats.org/officeDocument/2006/relationships/hyperlink" Target="mailto:philn@jpfirm.com" TargetMode="External"/><Relationship Id="rId38" Type="http://schemas.openxmlformats.org/officeDocument/2006/relationships/hyperlink" Target="mailto:jnrallis@ralliscpa.com" TargetMode="External"/><Relationship Id="rId46" Type="http://schemas.openxmlformats.org/officeDocument/2006/relationships/hyperlink" Target="mailto:rscheb@bowmangeorge.com" TargetMode="External"/><Relationship Id="rId59" Type="http://schemas.openxmlformats.org/officeDocument/2006/relationships/hyperlink" Target="mailto:msopko@ufl.edu" TargetMode="External"/><Relationship Id="rId67" Type="http://schemas.openxmlformats.org/officeDocument/2006/relationships/hyperlink" Target="mailto:hgallalee@riverfrontig.com" TargetMode="External"/><Relationship Id="rId20" Type="http://schemas.openxmlformats.org/officeDocument/2006/relationships/hyperlink" Target="mailto:david@heekinlaw.com" TargetMode="External"/><Relationship Id="rId41" Type="http://schemas.openxmlformats.org/officeDocument/2006/relationships/hyperlink" Target="mailto:progero@financialguide.com" TargetMode="External"/><Relationship Id="rId54" Type="http://schemas.openxmlformats.org/officeDocument/2006/relationships/hyperlink" Target="mailto:rmw@gate.net" TargetMode="External"/><Relationship Id="rId62" Type="http://schemas.openxmlformats.org/officeDocument/2006/relationships/hyperlink" Target="mailto:s.raulerson@ufl.edu" TargetMode="External"/><Relationship Id="rId70" Type="http://schemas.openxmlformats.org/officeDocument/2006/relationships/hyperlink" Target="mailto:jamie.kraft@warrington.ufl.edu" TargetMode="External"/><Relationship Id="rId75" Type="http://schemas.openxmlformats.org/officeDocument/2006/relationships/hyperlink" Target="mailto:knepper40@ufl.edu" TargetMode="External"/><Relationship Id="rId1" Type="http://schemas.openxmlformats.org/officeDocument/2006/relationships/hyperlink" Target="mailto:robert.bulloch@quarles.com" TargetMode="External"/><Relationship Id="rId6" Type="http://schemas.openxmlformats.org/officeDocument/2006/relationships/hyperlink" Target="mailto:jackb@salterlaw.net" TargetMode="External"/><Relationship Id="rId15" Type="http://schemas.openxmlformats.org/officeDocument/2006/relationships/hyperlink" Target="mailto:alex.hamrick@jpmorgan.com" TargetMode="External"/><Relationship Id="rId23" Type="http://schemas.openxmlformats.org/officeDocument/2006/relationships/hyperlink" Target="mailto:roman.janos@nmfn.com" TargetMode="External"/><Relationship Id="rId28" Type="http://schemas.openxmlformats.org/officeDocument/2006/relationships/hyperlink" Target="mailto:william.lane@hklaw.com" TargetMode="External"/><Relationship Id="rId36" Type="http://schemas.openxmlformats.org/officeDocument/2006/relationships/hyperlink" Target="mailto:neilep@hotmail.com" TargetMode="External"/><Relationship Id="rId49" Type="http://schemas.openxmlformats.org/officeDocument/2006/relationships/hyperlink" Target="mailto:gregory.stevens@raymondjames.com" TargetMode="External"/><Relationship Id="rId57" Type="http://schemas.openxmlformats.org/officeDocument/2006/relationships/hyperlink" Target="mailto:kroyston@ufl.edu" TargetMode="External"/><Relationship Id="rId10" Type="http://schemas.openxmlformats.org/officeDocument/2006/relationships/hyperlink" Target="mailto:kd@kdowneylaw.com" TargetMode="External"/><Relationship Id="rId31" Type="http://schemas.openxmlformats.org/officeDocument/2006/relationships/hyperlink" Target="mailto:thomas_mcbride@ml.com" TargetMode="External"/><Relationship Id="rId44" Type="http://schemas.openxmlformats.org/officeDocument/2006/relationships/hyperlink" Target="mailto:dlrecw@outlook.com" TargetMode="External"/><Relationship Id="rId52" Type="http://schemas.openxmlformats.org/officeDocument/2006/relationships/hyperlink" Target="mailto:lvale@brdw.law" TargetMode="External"/><Relationship Id="rId60" Type="http://schemas.openxmlformats.org/officeDocument/2006/relationships/hyperlink" Target="mailto:rdorman@ufl.edu" TargetMode="External"/><Relationship Id="rId65" Type="http://schemas.openxmlformats.org/officeDocument/2006/relationships/hyperlink" Target="mailto:tim.gill@sscinc.com" TargetMode="External"/><Relationship Id="rId73" Type="http://schemas.openxmlformats.org/officeDocument/2006/relationships/hyperlink" Target="mailto:metzger.k@ufl.edu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mailto:abartirome@blalockwalters.com" TargetMode="External"/><Relationship Id="rId9" Type="http://schemas.openxmlformats.org/officeDocument/2006/relationships/hyperlink" Target="mailto:downeyjcss@gmail.com" TargetMode="External"/><Relationship Id="rId13" Type="http://schemas.openxmlformats.org/officeDocument/2006/relationships/hyperlink" Target="mailto:david@purvisgray.com" TargetMode="External"/><Relationship Id="rId18" Type="http://schemas.openxmlformats.org/officeDocument/2006/relationships/hyperlink" Target="mailto:kurt.harvey@morganstanley.com" TargetMode="External"/><Relationship Id="rId39" Type="http://schemas.openxmlformats.org/officeDocument/2006/relationships/hyperlink" Target="mailto:ted@rivertree.co" TargetMode="External"/><Relationship Id="rId34" Type="http://schemas.openxmlformats.org/officeDocument/2006/relationships/hyperlink" Target="mailto:David.m.ogman@gmail.com" TargetMode="External"/><Relationship Id="rId50" Type="http://schemas.openxmlformats.org/officeDocument/2006/relationships/hyperlink" Target="mailto:stewart.ellen@gmail.com" TargetMode="External"/><Relationship Id="rId55" Type="http://schemas.openxmlformats.org/officeDocument/2006/relationships/hyperlink" Target="mailto:acobb6@ufl.edu" TargetMode="External"/><Relationship Id="rId76" Type="http://schemas.openxmlformats.org/officeDocument/2006/relationships/hyperlink" Target="mailto:john.dickhaus@ufl.edu" TargetMode="External"/><Relationship Id="rId7" Type="http://schemas.openxmlformats.org/officeDocument/2006/relationships/hyperlink" Target="mailto:acomiter@comitersinger.com" TargetMode="External"/><Relationship Id="rId71" Type="http://schemas.openxmlformats.org/officeDocument/2006/relationships/hyperlink" Target="mailto:ereasoner@floridavictorious.com" TargetMode="External"/><Relationship Id="rId2" Type="http://schemas.openxmlformats.org/officeDocument/2006/relationships/hyperlink" Target="mailto:john@congruentwealth.com" TargetMode="External"/><Relationship Id="rId29" Type="http://schemas.openxmlformats.org/officeDocument/2006/relationships/hyperlink" Target="mailto:rlunsford@barnettbol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1"/>
  <sheetViews>
    <sheetView tabSelected="1" workbookViewId="0">
      <pane ySplit="1" topLeftCell="A352" activePane="bottomLeft" state="frozen"/>
      <selection pane="bottomLeft" activeCell="E370" sqref="E370"/>
    </sheetView>
  </sheetViews>
  <sheetFormatPr defaultRowHeight="14.4" x14ac:dyDescent="0.3"/>
  <cols>
    <col min="1" max="1" width="11.77734375" bestFit="1" customWidth="1"/>
    <col min="2" max="2" width="49.77734375" bestFit="1" customWidth="1"/>
  </cols>
  <sheetData>
    <row r="1" spans="1:2" x14ac:dyDescent="0.3">
      <c r="A1" t="s">
        <v>0</v>
      </c>
      <c r="B1" t="s">
        <v>1</v>
      </c>
    </row>
    <row r="2" spans="1:2" x14ac:dyDescent="0.3">
      <c r="A2" t="str">
        <f>+"0003384568"</f>
        <v>0003384568</v>
      </c>
      <c r="B2" t="s">
        <v>120</v>
      </c>
    </row>
    <row r="3" spans="1:2" x14ac:dyDescent="0.3">
      <c r="A3" t="str">
        <f>+"0006819052"</f>
        <v>0006819052</v>
      </c>
      <c r="B3" t="s">
        <v>119</v>
      </c>
    </row>
    <row r="4" spans="1:2" x14ac:dyDescent="0.3">
      <c r="A4" t="str">
        <f>+"0002956748"</f>
        <v>0002956748</v>
      </c>
      <c r="B4" t="s">
        <v>130</v>
      </c>
    </row>
    <row r="5" spans="1:2" x14ac:dyDescent="0.3">
      <c r="A5" t="str">
        <f>+"0010368739"</f>
        <v>0010368739</v>
      </c>
      <c r="B5" t="s">
        <v>129</v>
      </c>
    </row>
    <row r="6" spans="1:2" x14ac:dyDescent="0.3">
      <c r="A6" t="str">
        <f>+"0010368746"</f>
        <v>0010368746</v>
      </c>
      <c r="B6" t="s">
        <v>128</v>
      </c>
    </row>
    <row r="7" spans="1:2" x14ac:dyDescent="0.3">
      <c r="A7" t="str">
        <f>+"0002449272"</f>
        <v>0002449272</v>
      </c>
      <c r="B7" s="1" t="s">
        <v>127</v>
      </c>
    </row>
    <row r="8" spans="1:2" x14ac:dyDescent="0.3">
      <c r="A8" t="str">
        <f>+"0008568560"</f>
        <v>0008568560</v>
      </c>
      <c r="B8" t="s">
        <v>126</v>
      </c>
    </row>
    <row r="9" spans="1:2" x14ac:dyDescent="0.3">
      <c r="A9" t="str">
        <f>+"0002503250"</f>
        <v>0002503250</v>
      </c>
      <c r="B9" t="s">
        <v>125</v>
      </c>
    </row>
    <row r="10" spans="1:2" x14ac:dyDescent="0.3">
      <c r="A10" t="str">
        <f>+"0000035238"</f>
        <v>0000035238</v>
      </c>
      <c r="B10" t="s">
        <v>124</v>
      </c>
    </row>
    <row r="11" spans="1:2" x14ac:dyDescent="0.3">
      <c r="A11" t="str">
        <f>+"0002660422"</f>
        <v>0002660422</v>
      </c>
      <c r="B11" s="1" t="s">
        <v>296</v>
      </c>
    </row>
    <row r="12" spans="1:2" x14ac:dyDescent="0.3">
      <c r="A12" t="str">
        <f>+"0000060913"</f>
        <v>0000060913</v>
      </c>
      <c r="B12" t="s">
        <v>123</v>
      </c>
    </row>
    <row r="13" spans="1:2" x14ac:dyDescent="0.3">
      <c r="A13" t="str">
        <f>+"0004087187"</f>
        <v>0004087187</v>
      </c>
      <c r="B13" t="s">
        <v>122</v>
      </c>
    </row>
    <row r="14" spans="1:2" x14ac:dyDescent="0.3">
      <c r="A14" t="str">
        <f>+"0000063123"</f>
        <v>0000063123</v>
      </c>
      <c r="B14" t="s">
        <v>121</v>
      </c>
    </row>
    <row r="15" spans="1:2" x14ac:dyDescent="0.3">
      <c r="A15" t="str">
        <f>+"0002420248"</f>
        <v>0002420248</v>
      </c>
      <c r="B15" t="s">
        <v>118</v>
      </c>
    </row>
    <row r="16" spans="1:2" x14ac:dyDescent="0.3">
      <c r="A16" t="str">
        <f>+"0008742025"</f>
        <v>0008742025</v>
      </c>
      <c r="B16" t="s">
        <v>117</v>
      </c>
    </row>
    <row r="17" spans="1:2" x14ac:dyDescent="0.3">
      <c r="A17" t="str">
        <f>+"0002154590"</f>
        <v>0002154590</v>
      </c>
      <c r="B17" t="s">
        <v>116</v>
      </c>
    </row>
    <row r="18" spans="1:2" x14ac:dyDescent="0.3">
      <c r="A18" t="str">
        <f>+"0000066340"</f>
        <v>0000066340</v>
      </c>
      <c r="B18" s="1" t="s">
        <v>297</v>
      </c>
    </row>
    <row r="19" spans="1:2" x14ac:dyDescent="0.3">
      <c r="A19" t="str">
        <f>+"0001145029"</f>
        <v>0001145029</v>
      </c>
      <c r="B19" t="s">
        <v>115</v>
      </c>
    </row>
    <row r="20" spans="1:2" x14ac:dyDescent="0.3">
      <c r="A20" t="str">
        <f>+"0007816382"</f>
        <v>0007816382</v>
      </c>
      <c r="B20" t="s">
        <v>114</v>
      </c>
    </row>
    <row r="21" spans="1:2" x14ac:dyDescent="0.3">
      <c r="A21" t="str">
        <f>+"0002193754"</f>
        <v>0002193754</v>
      </c>
      <c r="B21" s="1" t="s">
        <v>298</v>
      </c>
    </row>
    <row r="22" spans="1:2" x14ac:dyDescent="0.3">
      <c r="A22" t="str">
        <f>+"0002163749"</f>
        <v>0002163749</v>
      </c>
      <c r="B22" t="s">
        <v>113</v>
      </c>
    </row>
    <row r="23" spans="1:2" x14ac:dyDescent="0.3">
      <c r="A23" t="str">
        <f>+"0002442581"</f>
        <v>0002442581</v>
      </c>
      <c r="B23" t="s">
        <v>112</v>
      </c>
    </row>
    <row r="24" spans="1:2" x14ac:dyDescent="0.3">
      <c r="A24" t="str">
        <f>+"0002702109"</f>
        <v>0002702109</v>
      </c>
      <c r="B24" t="s">
        <v>111</v>
      </c>
    </row>
    <row r="25" spans="1:2" x14ac:dyDescent="0.3">
      <c r="A25" t="str">
        <f>+"0002156299"</f>
        <v>0002156299</v>
      </c>
      <c r="B25" t="s">
        <v>110</v>
      </c>
    </row>
    <row r="26" spans="1:2" x14ac:dyDescent="0.3">
      <c r="A26" t="str">
        <f>+"0000844862"</f>
        <v>0000844862</v>
      </c>
      <c r="B26" t="s">
        <v>109</v>
      </c>
    </row>
    <row r="27" spans="1:2" x14ac:dyDescent="0.3">
      <c r="A27" t="str">
        <f>+"0010083224"</f>
        <v>0010083224</v>
      </c>
      <c r="B27" t="s">
        <v>108</v>
      </c>
    </row>
    <row r="28" spans="1:2" x14ac:dyDescent="0.3">
      <c r="A28" t="str">
        <f>+"0010160658"</f>
        <v>0010160658</v>
      </c>
      <c r="B28" t="s">
        <v>107</v>
      </c>
    </row>
    <row r="29" spans="1:2" x14ac:dyDescent="0.3">
      <c r="A29" t="str">
        <f>+"0007881295"</f>
        <v>0007881295</v>
      </c>
      <c r="B29" t="s">
        <v>106</v>
      </c>
    </row>
    <row r="30" spans="1:2" x14ac:dyDescent="0.3">
      <c r="A30" t="str">
        <f>+"0000094060"</f>
        <v>0000094060</v>
      </c>
      <c r="B30" t="s">
        <v>105</v>
      </c>
    </row>
    <row r="31" spans="1:2" x14ac:dyDescent="0.3">
      <c r="A31" t="str">
        <f>+"0004901692"</f>
        <v>0004901692</v>
      </c>
      <c r="B31" s="1" t="s">
        <v>294</v>
      </c>
    </row>
    <row r="32" spans="1:2" x14ac:dyDescent="0.3">
      <c r="A32" t="str">
        <f>+"0000675660"</f>
        <v>0000675660</v>
      </c>
      <c r="B32" t="s">
        <v>104</v>
      </c>
    </row>
    <row r="33" spans="1:2" x14ac:dyDescent="0.3">
      <c r="A33" t="str">
        <f>+"0000099630"</f>
        <v>0000099630</v>
      </c>
      <c r="B33" t="s">
        <v>103</v>
      </c>
    </row>
    <row r="34" spans="1:2" x14ac:dyDescent="0.3">
      <c r="A34" t="str">
        <f>+"0006777660"</f>
        <v>0006777660</v>
      </c>
      <c r="B34" t="s">
        <v>102</v>
      </c>
    </row>
    <row r="35" spans="1:2" x14ac:dyDescent="0.3">
      <c r="A35" t="str">
        <f>+"0005204102"</f>
        <v>0005204102</v>
      </c>
      <c r="B35" t="s">
        <v>101</v>
      </c>
    </row>
    <row r="36" spans="1:2" x14ac:dyDescent="0.3">
      <c r="A36" t="str">
        <f>+"0009365388"</f>
        <v>0009365388</v>
      </c>
      <c r="B36" t="s">
        <v>100</v>
      </c>
    </row>
    <row r="37" spans="1:2" x14ac:dyDescent="0.3">
      <c r="A37" t="str">
        <f>+"0010095094"</f>
        <v>0010095094</v>
      </c>
      <c r="B37" t="s">
        <v>99</v>
      </c>
    </row>
    <row r="38" spans="1:2" x14ac:dyDescent="0.3">
      <c r="A38" t="str">
        <f>+"0002350924"</f>
        <v>0002350924</v>
      </c>
      <c r="B38" t="s">
        <v>98</v>
      </c>
    </row>
    <row r="39" spans="1:2" x14ac:dyDescent="0.3">
      <c r="A39" t="str">
        <f>+"0003186906"</f>
        <v>0003186906</v>
      </c>
      <c r="B39" t="s">
        <v>97</v>
      </c>
    </row>
    <row r="40" spans="1:2" x14ac:dyDescent="0.3">
      <c r="A40" t="str">
        <f>+"0010239960"</f>
        <v>0010239960</v>
      </c>
      <c r="B40" t="s">
        <v>96</v>
      </c>
    </row>
    <row r="41" spans="1:2" x14ac:dyDescent="0.3">
      <c r="A41" t="str">
        <f>+"0008138315"</f>
        <v>0008138315</v>
      </c>
      <c r="B41" t="s">
        <v>95</v>
      </c>
    </row>
    <row r="42" spans="1:2" x14ac:dyDescent="0.3">
      <c r="A42" t="str">
        <f>+"0009363905"</f>
        <v>0009363905</v>
      </c>
      <c r="B42" t="s">
        <v>94</v>
      </c>
    </row>
    <row r="43" spans="1:2" x14ac:dyDescent="0.3">
      <c r="A43" t="str">
        <f>+"0001139890"</f>
        <v>0001139890</v>
      </c>
      <c r="B43" t="s">
        <v>93</v>
      </c>
    </row>
    <row r="44" spans="1:2" x14ac:dyDescent="0.3">
      <c r="A44" t="str">
        <f>+"0007820749"</f>
        <v>0007820749</v>
      </c>
      <c r="B44" t="s">
        <v>92</v>
      </c>
    </row>
    <row r="45" spans="1:2" x14ac:dyDescent="0.3">
      <c r="A45" t="str">
        <f>+"0010183977"</f>
        <v>0010183977</v>
      </c>
      <c r="B45" t="s">
        <v>91</v>
      </c>
    </row>
    <row r="46" spans="1:2" x14ac:dyDescent="0.3">
      <c r="A46" t="str">
        <f>+"0005821162"</f>
        <v>0005821162</v>
      </c>
      <c r="B46" t="s">
        <v>90</v>
      </c>
    </row>
    <row r="47" spans="1:2" x14ac:dyDescent="0.3">
      <c r="A47" t="str">
        <f>+"0002002327"</f>
        <v>0002002327</v>
      </c>
      <c r="B47" t="s">
        <v>89</v>
      </c>
    </row>
    <row r="48" spans="1:2" x14ac:dyDescent="0.3">
      <c r="A48" t="str">
        <f>+"0010417887"</f>
        <v>0010417887</v>
      </c>
      <c r="B48" t="s">
        <v>88</v>
      </c>
    </row>
    <row r="49" spans="1:2" x14ac:dyDescent="0.3">
      <c r="A49" t="str">
        <f>+"0004507151"</f>
        <v>0004507151</v>
      </c>
      <c r="B49" t="s">
        <v>87</v>
      </c>
    </row>
    <row r="50" spans="1:2" x14ac:dyDescent="0.3">
      <c r="A50" t="str">
        <f>+"0006765944"</f>
        <v>0006765944</v>
      </c>
      <c r="B50" s="1" t="s">
        <v>299</v>
      </c>
    </row>
    <row r="51" spans="1:2" x14ac:dyDescent="0.3">
      <c r="A51" t="str">
        <f>+"0001065574"</f>
        <v>0001065574</v>
      </c>
      <c r="B51" t="s">
        <v>86</v>
      </c>
    </row>
    <row r="52" spans="1:2" x14ac:dyDescent="0.3">
      <c r="A52" t="str">
        <f>+"0010102642"</f>
        <v>0010102642</v>
      </c>
      <c r="B52" t="s">
        <v>85</v>
      </c>
    </row>
    <row r="53" spans="1:2" x14ac:dyDescent="0.3">
      <c r="A53" t="str">
        <f>+"0010134762"</f>
        <v>0010134762</v>
      </c>
      <c r="B53" t="s">
        <v>84</v>
      </c>
    </row>
    <row r="54" spans="1:2" x14ac:dyDescent="0.3">
      <c r="A54" t="str">
        <f>+"0010183526"</f>
        <v>0010183526</v>
      </c>
      <c r="B54" t="s">
        <v>83</v>
      </c>
    </row>
    <row r="55" spans="1:2" x14ac:dyDescent="0.3">
      <c r="A55" t="str">
        <f>+"0008028607"</f>
        <v>0008028607</v>
      </c>
      <c r="B55" t="s">
        <v>82</v>
      </c>
    </row>
    <row r="56" spans="1:2" x14ac:dyDescent="0.3">
      <c r="A56" t="str">
        <f>+"0006754117"</f>
        <v>0006754117</v>
      </c>
      <c r="B56" t="s">
        <v>81</v>
      </c>
    </row>
    <row r="57" spans="1:2" x14ac:dyDescent="0.3">
      <c r="A57" t="str">
        <f>+"0004104600"</f>
        <v>0004104600</v>
      </c>
      <c r="B57" t="s">
        <v>80</v>
      </c>
    </row>
    <row r="58" spans="1:2" x14ac:dyDescent="0.3">
      <c r="A58" t="str">
        <f>+"0000801266"</f>
        <v>0000801266</v>
      </c>
      <c r="B58" t="s">
        <v>79</v>
      </c>
    </row>
    <row r="59" spans="1:2" x14ac:dyDescent="0.3">
      <c r="A59" t="str">
        <f>+"0008458499"</f>
        <v>0008458499</v>
      </c>
      <c r="B59" t="s">
        <v>78</v>
      </c>
    </row>
    <row r="60" spans="1:2" x14ac:dyDescent="0.3">
      <c r="A60" t="str">
        <f>+"0004504884"</f>
        <v>0004504884</v>
      </c>
      <c r="B60" t="s">
        <v>77</v>
      </c>
    </row>
    <row r="61" spans="1:2" x14ac:dyDescent="0.3">
      <c r="A61" t="str">
        <f>+"0006776072"</f>
        <v>0006776072</v>
      </c>
      <c r="B61" t="s">
        <v>76</v>
      </c>
    </row>
    <row r="62" spans="1:2" x14ac:dyDescent="0.3">
      <c r="A62" t="str">
        <f>+"0010128747"</f>
        <v>0010128747</v>
      </c>
      <c r="B62" t="s">
        <v>75</v>
      </c>
    </row>
    <row r="63" spans="1:2" x14ac:dyDescent="0.3">
      <c r="A63" t="str">
        <f>+"0000996598"</f>
        <v>0000996598</v>
      </c>
      <c r="B63" t="s">
        <v>74</v>
      </c>
    </row>
    <row r="64" spans="1:2" x14ac:dyDescent="0.3">
      <c r="A64" t="str">
        <f>+"0010367216"</f>
        <v>0010367216</v>
      </c>
      <c r="B64" t="s">
        <v>73</v>
      </c>
    </row>
    <row r="65" spans="1:2" x14ac:dyDescent="0.3">
      <c r="A65" t="str">
        <f>+"0006823548"</f>
        <v>0006823548</v>
      </c>
      <c r="B65" s="1" t="s">
        <v>300</v>
      </c>
    </row>
    <row r="66" spans="1:2" x14ac:dyDescent="0.3">
      <c r="A66" t="str">
        <f>+"0004340171"</f>
        <v>0004340171</v>
      </c>
      <c r="B66" t="s">
        <v>72</v>
      </c>
    </row>
    <row r="67" spans="1:2" x14ac:dyDescent="0.3">
      <c r="A67" t="str">
        <f>+"0005791670"</f>
        <v>0005791670</v>
      </c>
      <c r="B67" t="s">
        <v>71</v>
      </c>
    </row>
    <row r="68" spans="1:2" x14ac:dyDescent="0.3">
      <c r="A68" t="str">
        <f>+"0000908725"</f>
        <v>0000908725</v>
      </c>
      <c r="B68" t="s">
        <v>70</v>
      </c>
    </row>
    <row r="69" spans="1:2" x14ac:dyDescent="0.3">
      <c r="A69" t="str">
        <f>+"0003499721"</f>
        <v>0003499721</v>
      </c>
      <c r="B69" t="s">
        <v>69</v>
      </c>
    </row>
    <row r="70" spans="1:2" x14ac:dyDescent="0.3">
      <c r="A70" t="str">
        <f>+"0006785428"</f>
        <v>0006785428</v>
      </c>
      <c r="B70" t="s">
        <v>68</v>
      </c>
    </row>
    <row r="71" spans="1:2" x14ac:dyDescent="0.3">
      <c r="A71" t="str">
        <f>+"0009859891"</f>
        <v>0009859891</v>
      </c>
      <c r="B71" t="s">
        <v>67</v>
      </c>
    </row>
    <row r="72" spans="1:2" x14ac:dyDescent="0.3">
      <c r="A72" t="str">
        <f>+"0002022804"</f>
        <v>0002022804</v>
      </c>
      <c r="B72" t="s">
        <v>66</v>
      </c>
    </row>
    <row r="73" spans="1:2" x14ac:dyDescent="0.3">
      <c r="A73" t="str">
        <f>+"0002708165"</f>
        <v>0002708165</v>
      </c>
      <c r="B73" s="1" t="s">
        <v>301</v>
      </c>
    </row>
    <row r="74" spans="1:2" x14ac:dyDescent="0.3">
      <c r="A74" t="str">
        <f>+"0008700478"</f>
        <v>0008700478</v>
      </c>
      <c r="B74" s="1" t="s">
        <v>302</v>
      </c>
    </row>
    <row r="75" spans="1:2" x14ac:dyDescent="0.3">
      <c r="A75" t="str">
        <f>+"0004310918"</f>
        <v>0004310918</v>
      </c>
      <c r="B75" t="s">
        <v>65</v>
      </c>
    </row>
    <row r="76" spans="1:2" x14ac:dyDescent="0.3">
      <c r="A76" t="str">
        <f>+"0007812217"</f>
        <v>0007812217</v>
      </c>
      <c r="B76" t="s">
        <v>64</v>
      </c>
    </row>
    <row r="77" spans="1:2" x14ac:dyDescent="0.3">
      <c r="A77" t="str">
        <f>+"0005280789"</f>
        <v>0005280789</v>
      </c>
      <c r="B77" t="s">
        <v>63</v>
      </c>
    </row>
    <row r="78" spans="1:2" x14ac:dyDescent="0.3">
      <c r="A78" t="str">
        <f>+"0010417847"</f>
        <v>0010417847</v>
      </c>
      <c r="B78" t="s">
        <v>62</v>
      </c>
    </row>
    <row r="79" spans="1:2" x14ac:dyDescent="0.3">
      <c r="A79" t="str">
        <f>+"0010367580"</f>
        <v>0010367580</v>
      </c>
      <c r="B79" t="s">
        <v>61</v>
      </c>
    </row>
    <row r="80" spans="1:2" x14ac:dyDescent="0.3">
      <c r="A80" t="str">
        <f>+"0000206417"</f>
        <v>0000206417</v>
      </c>
      <c r="B80" t="s">
        <v>60</v>
      </c>
    </row>
    <row r="81" spans="1:2" x14ac:dyDescent="0.3">
      <c r="A81" t="str">
        <f>+"0006651178"</f>
        <v>0006651178</v>
      </c>
      <c r="B81" t="s">
        <v>59</v>
      </c>
    </row>
    <row r="82" spans="1:2" x14ac:dyDescent="0.3">
      <c r="A82" t="str">
        <f>+"0010283904"</f>
        <v>0010283904</v>
      </c>
      <c r="B82" t="s">
        <v>58</v>
      </c>
    </row>
    <row r="83" spans="1:2" x14ac:dyDescent="0.3">
      <c r="A83" t="str">
        <f>+"0002526658"</f>
        <v>0002526658</v>
      </c>
      <c r="B83" s="1" t="s">
        <v>303</v>
      </c>
    </row>
    <row r="84" spans="1:2" x14ac:dyDescent="0.3">
      <c r="A84" t="str">
        <f>+"0003052701"</f>
        <v>0003052701</v>
      </c>
      <c r="B84" t="s">
        <v>57</v>
      </c>
    </row>
    <row r="85" spans="1:2" x14ac:dyDescent="0.3">
      <c r="A85" t="str">
        <f>+"0010142173"</f>
        <v>0010142173</v>
      </c>
      <c r="B85" t="s">
        <v>56</v>
      </c>
    </row>
    <row r="86" spans="1:2" x14ac:dyDescent="0.3">
      <c r="A86" t="str">
        <f>+"0001056135"</f>
        <v>0001056135</v>
      </c>
      <c r="B86" t="s">
        <v>55</v>
      </c>
    </row>
    <row r="87" spans="1:2" x14ac:dyDescent="0.3">
      <c r="A87" t="str">
        <f>+"0001203819"</f>
        <v>0001203819</v>
      </c>
      <c r="B87" t="s">
        <v>54</v>
      </c>
    </row>
    <row r="88" spans="1:2" x14ac:dyDescent="0.3">
      <c r="A88" t="str">
        <f>+"0002430685"</f>
        <v>0002430685</v>
      </c>
      <c r="B88" t="s">
        <v>53</v>
      </c>
    </row>
    <row r="89" spans="1:2" x14ac:dyDescent="0.3">
      <c r="A89" t="str">
        <f>+"0004313631"</f>
        <v>0004313631</v>
      </c>
      <c r="B89" t="s">
        <v>52</v>
      </c>
    </row>
    <row r="90" spans="1:2" x14ac:dyDescent="0.3">
      <c r="A90" t="str">
        <f>+"0000224550"</f>
        <v>0000224550</v>
      </c>
      <c r="B90" t="s">
        <v>51</v>
      </c>
    </row>
    <row r="91" spans="1:2" x14ac:dyDescent="0.3">
      <c r="A91" t="str">
        <f>+"0002266303"</f>
        <v>0002266303</v>
      </c>
      <c r="B91" t="s">
        <v>50</v>
      </c>
    </row>
    <row r="92" spans="1:2" x14ac:dyDescent="0.3">
      <c r="A92" t="str">
        <f>+"0010224984"</f>
        <v>0010224984</v>
      </c>
      <c r="B92" t="s">
        <v>49</v>
      </c>
    </row>
    <row r="93" spans="1:2" x14ac:dyDescent="0.3">
      <c r="A93" t="str">
        <f>+"0004826379"</f>
        <v>0004826379</v>
      </c>
      <c r="B93" t="s">
        <v>48</v>
      </c>
    </row>
    <row r="94" spans="1:2" x14ac:dyDescent="0.3">
      <c r="A94" t="str">
        <f>+"0002124692"</f>
        <v>0002124692</v>
      </c>
      <c r="B94" t="s">
        <v>47</v>
      </c>
    </row>
    <row r="95" spans="1:2" x14ac:dyDescent="0.3">
      <c r="A95" t="str">
        <f>+"0002306448"</f>
        <v>0002306448</v>
      </c>
      <c r="B95" s="1" t="s">
        <v>304</v>
      </c>
    </row>
    <row r="96" spans="1:2" x14ac:dyDescent="0.3">
      <c r="A96" t="str">
        <f>+"0010427242"</f>
        <v>0010427242</v>
      </c>
      <c r="B96" t="s">
        <v>46</v>
      </c>
    </row>
    <row r="97" spans="1:2" x14ac:dyDescent="0.3">
      <c r="A97" t="str">
        <f>+"0002273960"</f>
        <v>0002273960</v>
      </c>
      <c r="B97" t="s">
        <v>45</v>
      </c>
    </row>
    <row r="98" spans="1:2" x14ac:dyDescent="0.3">
      <c r="A98" t="str">
        <f>+"0003349728"</f>
        <v>0003349728</v>
      </c>
      <c r="B98" t="s">
        <v>44</v>
      </c>
    </row>
    <row r="99" spans="1:2" x14ac:dyDescent="0.3">
      <c r="A99" t="str">
        <f>+"0004582244"</f>
        <v>0004582244</v>
      </c>
      <c r="B99" s="1" t="s">
        <v>305</v>
      </c>
    </row>
    <row r="100" spans="1:2" x14ac:dyDescent="0.3">
      <c r="A100" t="str">
        <f>+"0010369475"</f>
        <v>0010369475</v>
      </c>
      <c r="B100" t="s">
        <v>43</v>
      </c>
    </row>
    <row r="101" spans="1:2" x14ac:dyDescent="0.3">
      <c r="A101" t="str">
        <f>+"0001220334"</f>
        <v>0001220334</v>
      </c>
      <c r="B101" t="s">
        <v>42</v>
      </c>
    </row>
    <row r="102" spans="1:2" x14ac:dyDescent="0.3">
      <c r="A102" t="str">
        <f>+"0002258821"</f>
        <v>0002258821</v>
      </c>
      <c r="B102" t="s">
        <v>41</v>
      </c>
    </row>
    <row r="103" spans="1:2" x14ac:dyDescent="0.3">
      <c r="A103" t="str">
        <f>+"0000254748"</f>
        <v>0000254748</v>
      </c>
      <c r="B103" t="s">
        <v>40</v>
      </c>
    </row>
    <row r="104" spans="1:2" x14ac:dyDescent="0.3">
      <c r="A104" t="str">
        <f>+"0010427243"</f>
        <v>0010427243</v>
      </c>
      <c r="B104" t="s">
        <v>39</v>
      </c>
    </row>
    <row r="105" spans="1:2" x14ac:dyDescent="0.3">
      <c r="A105" t="str">
        <f>+"0002649997"</f>
        <v>0002649997</v>
      </c>
      <c r="B105" t="s">
        <v>38</v>
      </c>
    </row>
    <row r="106" spans="1:2" x14ac:dyDescent="0.3">
      <c r="A106" t="str">
        <f>+"0010102652"</f>
        <v>0010102652</v>
      </c>
      <c r="B106" t="s">
        <v>37</v>
      </c>
    </row>
    <row r="107" spans="1:2" x14ac:dyDescent="0.3">
      <c r="A107" t="str">
        <f>+"0001206318"</f>
        <v>0001206318</v>
      </c>
      <c r="B107" t="s">
        <v>36</v>
      </c>
    </row>
    <row r="108" spans="1:2" x14ac:dyDescent="0.3">
      <c r="A108" t="str">
        <f>+"0001209601"</f>
        <v>0001209601</v>
      </c>
      <c r="B108" t="s">
        <v>35</v>
      </c>
    </row>
    <row r="109" spans="1:2" x14ac:dyDescent="0.3">
      <c r="A109" t="str">
        <f>+"0001036905"</f>
        <v>0001036905</v>
      </c>
      <c r="B109" t="s">
        <v>34</v>
      </c>
    </row>
    <row r="110" spans="1:2" x14ac:dyDescent="0.3">
      <c r="A110" t="str">
        <f>+"0004833390"</f>
        <v>0004833390</v>
      </c>
      <c r="B110" t="s">
        <v>33</v>
      </c>
    </row>
    <row r="111" spans="1:2" x14ac:dyDescent="0.3">
      <c r="A111" t="str">
        <f>+"0005002760"</f>
        <v>0005002760</v>
      </c>
      <c r="B111" t="s">
        <v>32</v>
      </c>
    </row>
    <row r="112" spans="1:2" x14ac:dyDescent="0.3">
      <c r="A112" t="str">
        <f>+"0010417852"</f>
        <v>0010417852</v>
      </c>
      <c r="B112" t="s">
        <v>31</v>
      </c>
    </row>
    <row r="113" spans="1:2" x14ac:dyDescent="0.3">
      <c r="A113" t="str">
        <f>+"0000957821"</f>
        <v>0000957821</v>
      </c>
      <c r="B113" s="1" t="s">
        <v>306</v>
      </c>
    </row>
    <row r="114" spans="1:2" x14ac:dyDescent="0.3">
      <c r="A114" t="str">
        <f>+"0007920192"</f>
        <v>0007920192</v>
      </c>
      <c r="B114" t="s">
        <v>30</v>
      </c>
    </row>
    <row r="115" spans="1:2" x14ac:dyDescent="0.3">
      <c r="A115" t="str">
        <f>+"0000276253"</f>
        <v>0000276253</v>
      </c>
      <c r="B115" t="s">
        <v>29</v>
      </c>
    </row>
    <row r="116" spans="1:2" x14ac:dyDescent="0.3">
      <c r="A116" t="str">
        <f>+"0002407709"</f>
        <v>0002407709</v>
      </c>
      <c r="B116" t="s">
        <v>28</v>
      </c>
    </row>
    <row r="117" spans="1:2" x14ac:dyDescent="0.3">
      <c r="A117" t="str">
        <f>+"0004433653"</f>
        <v>0004433653</v>
      </c>
      <c r="B117" t="s">
        <v>27</v>
      </c>
    </row>
    <row r="118" spans="1:2" x14ac:dyDescent="0.3">
      <c r="A118" t="str">
        <f>+"0003163540"</f>
        <v>0003163540</v>
      </c>
      <c r="B118" t="s">
        <v>26</v>
      </c>
    </row>
    <row r="119" spans="1:2" x14ac:dyDescent="0.3">
      <c r="A119" t="str">
        <f>+"0004312831"</f>
        <v>0004312831</v>
      </c>
      <c r="B119" s="1" t="s">
        <v>307</v>
      </c>
    </row>
    <row r="120" spans="1:2" x14ac:dyDescent="0.3">
      <c r="A120" t="str">
        <f>+"0006538540"</f>
        <v>0006538540</v>
      </c>
      <c r="B120" s="1" t="s">
        <v>308</v>
      </c>
    </row>
    <row r="121" spans="1:2" x14ac:dyDescent="0.3">
      <c r="A121" t="str">
        <f>+"0006822269"</f>
        <v>0006822269</v>
      </c>
      <c r="B121" s="1" t="s">
        <v>309</v>
      </c>
    </row>
    <row r="122" spans="1:2" x14ac:dyDescent="0.3">
      <c r="A122" t="str">
        <f>+"0009142431"</f>
        <v>0009142431</v>
      </c>
      <c r="B122" s="1" t="s">
        <v>310</v>
      </c>
    </row>
    <row r="123" spans="1:2" x14ac:dyDescent="0.3">
      <c r="A123" t="str">
        <f>+"0010156918"</f>
        <v>0010156918</v>
      </c>
      <c r="B123" t="s">
        <v>25</v>
      </c>
    </row>
    <row r="124" spans="1:2" x14ac:dyDescent="0.3">
      <c r="A124" t="str">
        <f>+"0010271963"</f>
        <v>0010271963</v>
      </c>
      <c r="B124" t="s">
        <v>24</v>
      </c>
    </row>
    <row r="125" spans="1:2" x14ac:dyDescent="0.3">
      <c r="A125" t="str">
        <f>+"0005843166"</f>
        <v>0005843166</v>
      </c>
      <c r="B125" s="1" t="s">
        <v>311</v>
      </c>
    </row>
    <row r="126" spans="1:2" x14ac:dyDescent="0.3">
      <c r="A126" t="str">
        <f>+"0004663680"</f>
        <v>0004663680</v>
      </c>
      <c r="B126" s="1" t="s">
        <v>312</v>
      </c>
    </row>
    <row r="127" spans="1:2" x14ac:dyDescent="0.3">
      <c r="A127" t="str">
        <f>+"0004202579"</f>
        <v>0004202579</v>
      </c>
      <c r="B127" t="s">
        <v>23</v>
      </c>
    </row>
    <row r="128" spans="1:2" x14ac:dyDescent="0.3">
      <c r="A128" t="str">
        <f>+"0002410992"</f>
        <v>0002410992</v>
      </c>
      <c r="B128" t="s">
        <v>22</v>
      </c>
    </row>
    <row r="129" spans="1:2" x14ac:dyDescent="0.3">
      <c r="A129" t="str">
        <f>+"0002253706"</f>
        <v>0002253706</v>
      </c>
      <c r="B129" t="s">
        <v>21</v>
      </c>
    </row>
    <row r="130" spans="1:2" x14ac:dyDescent="0.3">
      <c r="A130" t="str">
        <f>+"0004152063"</f>
        <v>0004152063</v>
      </c>
      <c r="B130" t="s">
        <v>20</v>
      </c>
    </row>
    <row r="131" spans="1:2" x14ac:dyDescent="0.3">
      <c r="A131" t="str">
        <f>+"0008728230"</f>
        <v>0008728230</v>
      </c>
      <c r="B131" s="1" t="s">
        <v>313</v>
      </c>
    </row>
    <row r="132" spans="1:2" x14ac:dyDescent="0.3">
      <c r="A132" t="str">
        <f>+"0008030207"</f>
        <v>0008030207</v>
      </c>
      <c r="B132" t="s">
        <v>19</v>
      </c>
    </row>
    <row r="133" spans="1:2" x14ac:dyDescent="0.3">
      <c r="A133" t="str">
        <f>+"0003178341"</f>
        <v>0003178341</v>
      </c>
      <c r="B133" t="s">
        <v>18</v>
      </c>
    </row>
    <row r="134" spans="1:2" x14ac:dyDescent="0.3">
      <c r="A134" t="str">
        <f>+"0009362383"</f>
        <v>0009362383</v>
      </c>
      <c r="B134" t="s">
        <v>17</v>
      </c>
    </row>
    <row r="135" spans="1:2" x14ac:dyDescent="0.3">
      <c r="A135" t="str">
        <f>+"0004262929"</f>
        <v>0004262929</v>
      </c>
      <c r="B135" s="1" t="s">
        <v>314</v>
      </c>
    </row>
    <row r="136" spans="1:2" x14ac:dyDescent="0.3">
      <c r="A136" t="str">
        <f>+"0010380877"</f>
        <v>0010380877</v>
      </c>
      <c r="B136" t="s">
        <v>16</v>
      </c>
    </row>
    <row r="137" spans="1:2" x14ac:dyDescent="0.3">
      <c r="A137" t="str">
        <f>+"0002738089"</f>
        <v>0002738089</v>
      </c>
      <c r="B137" t="s">
        <v>15</v>
      </c>
    </row>
    <row r="138" spans="1:2" x14ac:dyDescent="0.3">
      <c r="A138" t="str">
        <f>+"0006798120"</f>
        <v>0006798120</v>
      </c>
      <c r="B138" s="1" t="s">
        <v>315</v>
      </c>
    </row>
    <row r="139" spans="1:2" x14ac:dyDescent="0.3">
      <c r="A139" t="str">
        <f>+"0002374411"</f>
        <v>0002374411</v>
      </c>
      <c r="B139" t="s">
        <v>14</v>
      </c>
    </row>
    <row r="140" spans="1:2" x14ac:dyDescent="0.3">
      <c r="A140" t="str">
        <f>+"0010240223"</f>
        <v>0010240223</v>
      </c>
      <c r="B140" t="s">
        <v>13</v>
      </c>
    </row>
    <row r="141" spans="1:2" x14ac:dyDescent="0.3">
      <c r="A141" t="str">
        <f>+"0002144434"</f>
        <v>0002144434</v>
      </c>
      <c r="B141" t="s">
        <v>12</v>
      </c>
    </row>
    <row r="142" spans="1:2" x14ac:dyDescent="0.3">
      <c r="A142" t="str">
        <f>+"0002267731"</f>
        <v>0002267731</v>
      </c>
      <c r="B142" t="s">
        <v>11</v>
      </c>
    </row>
    <row r="143" spans="1:2" x14ac:dyDescent="0.3">
      <c r="A143" t="str">
        <f>+"0004667632"</f>
        <v>0004667632</v>
      </c>
      <c r="B143" t="s">
        <v>10</v>
      </c>
    </row>
    <row r="144" spans="1:2" x14ac:dyDescent="0.3">
      <c r="A144" t="str">
        <f>+"0010239959"</f>
        <v>0010239959</v>
      </c>
      <c r="B144" t="s">
        <v>9</v>
      </c>
    </row>
    <row r="145" spans="1:2" x14ac:dyDescent="0.3">
      <c r="A145" t="str">
        <f>+"0004937829"</f>
        <v>0004937829</v>
      </c>
      <c r="B145" t="s">
        <v>8</v>
      </c>
    </row>
    <row r="146" spans="1:2" x14ac:dyDescent="0.3">
      <c r="A146" t="str">
        <f>+"0004800844"</f>
        <v>0004800844</v>
      </c>
      <c r="B146" s="1" t="s">
        <v>316</v>
      </c>
    </row>
    <row r="147" spans="1:2" x14ac:dyDescent="0.3">
      <c r="A147" t="str">
        <f>+"0005846631"</f>
        <v>0005846631</v>
      </c>
      <c r="B147" t="s">
        <v>7</v>
      </c>
    </row>
    <row r="148" spans="1:2" x14ac:dyDescent="0.3">
      <c r="A148" t="str">
        <f>+"0002153708"</f>
        <v>0002153708</v>
      </c>
      <c r="B148" s="1" t="s">
        <v>317</v>
      </c>
    </row>
    <row r="149" spans="1:2" x14ac:dyDescent="0.3">
      <c r="A149" t="str">
        <f>+"0004486503"</f>
        <v>0004486503</v>
      </c>
      <c r="B149" t="s">
        <v>6</v>
      </c>
    </row>
    <row r="150" spans="1:2" x14ac:dyDescent="0.3">
      <c r="A150" t="str">
        <f>+"0002515502"</f>
        <v>0002515502</v>
      </c>
      <c r="B150" t="s">
        <v>5</v>
      </c>
    </row>
    <row r="151" spans="1:2" x14ac:dyDescent="0.3">
      <c r="A151" t="str">
        <f>+"0009692194"</f>
        <v>0009692194</v>
      </c>
      <c r="B151" t="s">
        <v>4</v>
      </c>
    </row>
    <row r="152" spans="1:2" x14ac:dyDescent="0.3">
      <c r="A152" t="str">
        <f>+"0002135649"</f>
        <v>0002135649</v>
      </c>
      <c r="B152" s="1" t="s">
        <v>318</v>
      </c>
    </row>
    <row r="153" spans="1:2" x14ac:dyDescent="0.3">
      <c r="A153" t="str">
        <f>+"0010347797"</f>
        <v>0010347797</v>
      </c>
      <c r="B153" t="s">
        <v>3</v>
      </c>
    </row>
    <row r="154" spans="1:2" x14ac:dyDescent="0.3">
      <c r="A154" t="str">
        <f>+"0002279314"</f>
        <v>0002279314</v>
      </c>
      <c r="B154" t="s">
        <v>2</v>
      </c>
    </row>
    <row r="155" spans="1:2" x14ac:dyDescent="0.3">
      <c r="A155" t="str">
        <f>+"0000395558"</f>
        <v>0000395558</v>
      </c>
      <c r="B155" t="s">
        <v>293</v>
      </c>
    </row>
    <row r="156" spans="1:2" x14ac:dyDescent="0.3">
      <c r="A156" t="str">
        <f>+"0008892721"</f>
        <v>0008892721</v>
      </c>
      <c r="B156" t="s">
        <v>292</v>
      </c>
    </row>
    <row r="157" spans="1:2" x14ac:dyDescent="0.3">
      <c r="A157" t="str">
        <f>+"0001236737"</f>
        <v>0001236737</v>
      </c>
      <c r="B157" s="1" t="s">
        <v>319</v>
      </c>
    </row>
    <row r="158" spans="1:2" x14ac:dyDescent="0.3">
      <c r="A158" t="str">
        <f>+"0003470143"</f>
        <v>0003470143</v>
      </c>
      <c r="B158" t="s">
        <v>291</v>
      </c>
    </row>
    <row r="159" spans="1:2" x14ac:dyDescent="0.3">
      <c r="A159" t="str">
        <f>+"0010198195"</f>
        <v>0010198195</v>
      </c>
      <c r="B159" t="s">
        <v>290</v>
      </c>
    </row>
    <row r="160" spans="1:2" x14ac:dyDescent="0.3">
      <c r="A160" t="str">
        <f>+"0010369202"</f>
        <v>0010369202</v>
      </c>
      <c r="B160" t="s">
        <v>289</v>
      </c>
    </row>
    <row r="161" spans="1:2" x14ac:dyDescent="0.3">
      <c r="A161" t="str">
        <f>+"0010130487"</f>
        <v>0010130487</v>
      </c>
      <c r="B161" t="s">
        <v>288</v>
      </c>
    </row>
    <row r="162" spans="1:2" x14ac:dyDescent="0.3">
      <c r="A162" t="str">
        <f>+"0010379994"</f>
        <v>0010379994</v>
      </c>
      <c r="B162" t="s">
        <v>287</v>
      </c>
    </row>
    <row r="163" spans="1:2" x14ac:dyDescent="0.3">
      <c r="A163" t="str">
        <f>+"0002146505"</f>
        <v>0002146505</v>
      </c>
      <c r="B163" s="1" t="s">
        <v>320</v>
      </c>
    </row>
    <row r="164" spans="1:2" x14ac:dyDescent="0.3">
      <c r="A164" t="str">
        <f>+"0000409532"</f>
        <v>0000409532</v>
      </c>
      <c r="B164" t="s">
        <v>286</v>
      </c>
    </row>
    <row r="165" spans="1:2" x14ac:dyDescent="0.3">
      <c r="A165" t="str">
        <f>+"0002708595"</f>
        <v>0002708595</v>
      </c>
      <c r="B165" t="s">
        <v>285</v>
      </c>
    </row>
    <row r="166" spans="1:2" x14ac:dyDescent="0.3">
      <c r="A166" t="str">
        <f>+"0002207183"</f>
        <v>0002207183</v>
      </c>
      <c r="B166" t="s">
        <v>284</v>
      </c>
    </row>
    <row r="167" spans="1:2" x14ac:dyDescent="0.3">
      <c r="A167" t="str">
        <f>+"0010311079"</f>
        <v>0010311079</v>
      </c>
      <c r="B167" t="s">
        <v>283</v>
      </c>
    </row>
    <row r="168" spans="1:2" x14ac:dyDescent="0.3">
      <c r="A168" t="str">
        <f>+"0006837730"</f>
        <v>0006837730</v>
      </c>
      <c r="B168" t="s">
        <v>282</v>
      </c>
    </row>
    <row r="169" spans="1:2" x14ac:dyDescent="0.3">
      <c r="A169" t="str">
        <f>+"0009258377"</f>
        <v>0009258377</v>
      </c>
      <c r="B169" t="s">
        <v>281</v>
      </c>
    </row>
    <row r="170" spans="1:2" x14ac:dyDescent="0.3">
      <c r="A170" t="str">
        <f>+"0000871302"</f>
        <v>0000871302</v>
      </c>
      <c r="B170" t="s">
        <v>280</v>
      </c>
    </row>
    <row r="171" spans="1:2" x14ac:dyDescent="0.3">
      <c r="A171" t="str">
        <f>+"0005823184"</f>
        <v>0005823184</v>
      </c>
      <c r="B171" t="s">
        <v>279</v>
      </c>
    </row>
    <row r="172" spans="1:2" x14ac:dyDescent="0.3">
      <c r="A172" t="str">
        <f>+"0004941135"</f>
        <v>0004941135</v>
      </c>
      <c r="B172" t="s">
        <v>278</v>
      </c>
    </row>
    <row r="173" spans="1:2" x14ac:dyDescent="0.3">
      <c r="A173" t="str">
        <f>+"0004212560"</f>
        <v>0004212560</v>
      </c>
      <c r="B173" t="s">
        <v>277</v>
      </c>
    </row>
    <row r="174" spans="1:2" x14ac:dyDescent="0.3">
      <c r="A174" t="str">
        <f>+"0009530589"</f>
        <v>0009530589</v>
      </c>
      <c r="B174" t="s">
        <v>276</v>
      </c>
    </row>
    <row r="175" spans="1:2" x14ac:dyDescent="0.3">
      <c r="A175" t="str">
        <f>+"0003081908"</f>
        <v>0003081908</v>
      </c>
      <c r="B175" t="s">
        <v>275</v>
      </c>
    </row>
    <row r="176" spans="1:2" x14ac:dyDescent="0.3">
      <c r="A176" t="str">
        <f>+"0004196582"</f>
        <v>0004196582</v>
      </c>
      <c r="B176" t="s">
        <v>274</v>
      </c>
    </row>
    <row r="177" spans="1:2" x14ac:dyDescent="0.3">
      <c r="A177" t="str">
        <f>+"0004403739"</f>
        <v>0004403739</v>
      </c>
      <c r="B177" t="s">
        <v>273</v>
      </c>
    </row>
    <row r="178" spans="1:2" x14ac:dyDescent="0.3">
      <c r="A178" t="str">
        <f>+"0005486825"</f>
        <v>0005486825</v>
      </c>
      <c r="B178" t="s">
        <v>272</v>
      </c>
    </row>
    <row r="179" spans="1:2" x14ac:dyDescent="0.3">
      <c r="A179" t="str">
        <f>+"0002173384"</f>
        <v>0002173384</v>
      </c>
      <c r="B179" t="s">
        <v>271</v>
      </c>
    </row>
    <row r="180" spans="1:2" x14ac:dyDescent="0.3">
      <c r="A180" t="str">
        <f>+"0004969830"</f>
        <v>0004969830</v>
      </c>
      <c r="B180" s="1" t="s">
        <v>321</v>
      </c>
    </row>
    <row r="181" spans="1:2" x14ac:dyDescent="0.3">
      <c r="A181" t="str">
        <f>+"0010266929"</f>
        <v>0010266929</v>
      </c>
      <c r="B181" t="s">
        <v>270</v>
      </c>
    </row>
    <row r="182" spans="1:2" x14ac:dyDescent="0.3">
      <c r="A182" t="str">
        <f>+"0005786308"</f>
        <v>0005786308</v>
      </c>
      <c r="B182" t="s">
        <v>269</v>
      </c>
    </row>
    <row r="183" spans="1:2" x14ac:dyDescent="0.3">
      <c r="A183" t="str">
        <f>+"0008564916"</f>
        <v>0008564916</v>
      </c>
      <c r="B183" t="s">
        <v>268</v>
      </c>
    </row>
    <row r="184" spans="1:2" x14ac:dyDescent="0.3">
      <c r="A184" t="str">
        <f>+"0006750031"</f>
        <v>0006750031</v>
      </c>
      <c r="B184" t="s">
        <v>267</v>
      </c>
    </row>
    <row r="185" spans="1:2" x14ac:dyDescent="0.3">
      <c r="A185" t="str">
        <f>+"0005220280"</f>
        <v>0005220280</v>
      </c>
      <c r="B185" t="s">
        <v>266</v>
      </c>
    </row>
    <row r="186" spans="1:2" x14ac:dyDescent="0.3">
      <c r="A186" t="str">
        <f>+"0006753538"</f>
        <v>0006753538</v>
      </c>
      <c r="B186" s="1" t="s">
        <v>322</v>
      </c>
    </row>
    <row r="187" spans="1:2" x14ac:dyDescent="0.3">
      <c r="A187" t="str">
        <f>+"0010093577"</f>
        <v>0010093577</v>
      </c>
      <c r="B187" t="s">
        <v>265</v>
      </c>
    </row>
    <row r="188" spans="1:2" x14ac:dyDescent="0.3">
      <c r="A188" t="str">
        <f>+"0010240907"</f>
        <v>0010240907</v>
      </c>
      <c r="B188" t="s">
        <v>264</v>
      </c>
    </row>
    <row r="189" spans="1:2" x14ac:dyDescent="0.3">
      <c r="A189" t="str">
        <f>+"0009515214"</f>
        <v>0009515214</v>
      </c>
      <c r="B189" t="s">
        <v>263</v>
      </c>
    </row>
    <row r="190" spans="1:2" x14ac:dyDescent="0.3">
      <c r="A190" t="str">
        <f>+"0010136127"</f>
        <v>0010136127</v>
      </c>
      <c r="B190" t="s">
        <v>263</v>
      </c>
    </row>
    <row r="191" spans="1:2" x14ac:dyDescent="0.3">
      <c r="A191" t="str">
        <f>+"0000933681"</f>
        <v>0000933681</v>
      </c>
      <c r="B191" t="s">
        <v>262</v>
      </c>
    </row>
    <row r="192" spans="1:2" x14ac:dyDescent="0.3">
      <c r="A192" t="str">
        <f>+"0008420275"</f>
        <v>0008420275</v>
      </c>
      <c r="B192" s="1" t="s">
        <v>323</v>
      </c>
    </row>
    <row r="193" spans="1:2" x14ac:dyDescent="0.3">
      <c r="A193" t="str">
        <f>+"0008149502"</f>
        <v>0008149502</v>
      </c>
      <c r="B193" t="s">
        <v>261</v>
      </c>
    </row>
    <row r="194" spans="1:2" x14ac:dyDescent="0.3">
      <c r="A194" t="str">
        <f>+"0003383338"</f>
        <v>0003383338</v>
      </c>
      <c r="B194" t="s">
        <v>260</v>
      </c>
    </row>
    <row r="195" spans="1:2" x14ac:dyDescent="0.3">
      <c r="A195" t="str">
        <f>+"0008826166"</f>
        <v>0008826166</v>
      </c>
      <c r="B195" t="s">
        <v>259</v>
      </c>
    </row>
    <row r="196" spans="1:2" x14ac:dyDescent="0.3">
      <c r="A196" t="str">
        <f>+"0001770214"</f>
        <v>0001770214</v>
      </c>
      <c r="B196" t="s">
        <v>258</v>
      </c>
    </row>
    <row r="197" spans="1:2" x14ac:dyDescent="0.3">
      <c r="A197" t="str">
        <f>+"0010156965"</f>
        <v>0010156965</v>
      </c>
      <c r="B197" t="s">
        <v>257</v>
      </c>
    </row>
    <row r="198" spans="1:2" x14ac:dyDescent="0.3">
      <c r="A198" t="str">
        <f>+"0004220357"</f>
        <v>0004220357</v>
      </c>
      <c r="B198" t="s">
        <v>256</v>
      </c>
    </row>
    <row r="199" spans="1:2" x14ac:dyDescent="0.3">
      <c r="A199" t="str">
        <f>+"0004689074"</f>
        <v>0004689074</v>
      </c>
      <c r="B199" t="s">
        <v>255</v>
      </c>
    </row>
    <row r="200" spans="1:2" x14ac:dyDescent="0.3">
      <c r="A200" t="str">
        <f>+"0010156970"</f>
        <v>0010156970</v>
      </c>
      <c r="B200" t="s">
        <v>254</v>
      </c>
    </row>
    <row r="201" spans="1:2" x14ac:dyDescent="0.3">
      <c r="A201" t="str">
        <f>+"0009967680"</f>
        <v>0009967680</v>
      </c>
      <c r="B201" t="s">
        <v>253</v>
      </c>
    </row>
    <row r="202" spans="1:2" x14ac:dyDescent="0.3">
      <c r="A202" t="str">
        <f>+"0001248659"</f>
        <v>0001248659</v>
      </c>
      <c r="B202" s="1" t="s">
        <v>324</v>
      </c>
    </row>
    <row r="203" spans="1:2" x14ac:dyDescent="0.3">
      <c r="A203" t="str">
        <f>+"0002172617"</f>
        <v>0002172617</v>
      </c>
      <c r="B203" t="s">
        <v>252</v>
      </c>
    </row>
    <row r="204" spans="1:2" x14ac:dyDescent="0.3">
      <c r="A204" t="str">
        <f>+"0001118274"</f>
        <v>0001118274</v>
      </c>
      <c r="B204" t="s">
        <v>251</v>
      </c>
    </row>
    <row r="205" spans="1:2" x14ac:dyDescent="0.3">
      <c r="A205" t="str">
        <f>+"0008010704"</f>
        <v>0008010704</v>
      </c>
      <c r="B205" t="s">
        <v>250</v>
      </c>
    </row>
    <row r="206" spans="1:2" x14ac:dyDescent="0.3">
      <c r="A206" t="str">
        <f>+"0004246270"</f>
        <v>0004246270</v>
      </c>
      <c r="B206" t="s">
        <v>249</v>
      </c>
    </row>
    <row r="207" spans="1:2" x14ac:dyDescent="0.3">
      <c r="A207" t="str">
        <f>+"0001955600"</f>
        <v>0001955600</v>
      </c>
      <c r="B207" t="s">
        <v>248</v>
      </c>
    </row>
    <row r="208" spans="1:2" x14ac:dyDescent="0.3">
      <c r="A208" t="str">
        <f>+"0002458025"</f>
        <v>0002458025</v>
      </c>
      <c r="B208" t="s">
        <v>247</v>
      </c>
    </row>
    <row r="209" spans="1:2" x14ac:dyDescent="0.3">
      <c r="A209" t="str">
        <f>+"0001248112"</f>
        <v>0001248112</v>
      </c>
      <c r="B209" t="s">
        <v>246</v>
      </c>
    </row>
    <row r="210" spans="1:2" x14ac:dyDescent="0.3">
      <c r="A210" t="str">
        <f>+"0001178872"</f>
        <v>0001178872</v>
      </c>
      <c r="B210" t="s">
        <v>245</v>
      </c>
    </row>
    <row r="211" spans="1:2" x14ac:dyDescent="0.3">
      <c r="A211" t="str">
        <f>+"0002008383"</f>
        <v>0002008383</v>
      </c>
      <c r="B211" t="s">
        <v>244</v>
      </c>
    </row>
    <row r="212" spans="1:2" x14ac:dyDescent="0.3">
      <c r="A212" t="str">
        <f>+"0004123460"</f>
        <v>0004123460</v>
      </c>
      <c r="B212" t="s">
        <v>243</v>
      </c>
    </row>
    <row r="213" spans="1:2" x14ac:dyDescent="0.3">
      <c r="A213" t="str">
        <f>+"0002064608"</f>
        <v>0002064608</v>
      </c>
      <c r="B213" t="s">
        <v>242</v>
      </c>
    </row>
    <row r="214" spans="1:2" x14ac:dyDescent="0.3">
      <c r="A214" t="str">
        <f>+"0002502179"</f>
        <v>0002502179</v>
      </c>
      <c r="B214" t="s">
        <v>229</v>
      </c>
    </row>
    <row r="215" spans="1:2" x14ac:dyDescent="0.3">
      <c r="A215" t="str">
        <f>+"0008078321"</f>
        <v>0008078321</v>
      </c>
      <c r="B215" s="1" t="s">
        <v>325</v>
      </c>
    </row>
    <row r="216" spans="1:2" x14ac:dyDescent="0.3">
      <c r="A216" t="str">
        <f>+"0001201730"</f>
        <v>0001201730</v>
      </c>
      <c r="B216" t="s">
        <v>241</v>
      </c>
    </row>
    <row r="217" spans="1:2" x14ac:dyDescent="0.3">
      <c r="A217" t="str">
        <f>+"0010114142"</f>
        <v>0010114142</v>
      </c>
      <c r="B217" t="s">
        <v>326</v>
      </c>
    </row>
    <row r="218" spans="1:2" x14ac:dyDescent="0.3">
      <c r="A218" t="str">
        <f>+"0004773033"</f>
        <v>0004773033</v>
      </c>
      <c r="B218" s="1" t="s">
        <v>327</v>
      </c>
    </row>
    <row r="219" spans="1:2" x14ac:dyDescent="0.3">
      <c r="A219" t="str">
        <f>+"0002255611"</f>
        <v>0002255611</v>
      </c>
      <c r="B219" s="1" t="s">
        <v>328</v>
      </c>
    </row>
    <row r="220" spans="1:2" x14ac:dyDescent="0.3">
      <c r="A220" t="str">
        <f>+"0010131119"</f>
        <v>0010131119</v>
      </c>
      <c r="B220" t="s">
        <v>240</v>
      </c>
    </row>
    <row r="221" spans="1:2" x14ac:dyDescent="0.3">
      <c r="A221" t="str">
        <f>+"0001208835"</f>
        <v>0001208835</v>
      </c>
      <c r="B221" t="s">
        <v>239</v>
      </c>
    </row>
    <row r="222" spans="1:2" x14ac:dyDescent="0.3">
      <c r="A222" t="str">
        <f>+"0002365270"</f>
        <v>0002365270</v>
      </c>
      <c r="B222" t="s">
        <v>238</v>
      </c>
    </row>
    <row r="223" spans="1:2" x14ac:dyDescent="0.3">
      <c r="A223" t="str">
        <f>+"0006772563"</f>
        <v>0006772563</v>
      </c>
      <c r="B223" t="s">
        <v>237</v>
      </c>
    </row>
    <row r="224" spans="1:2" x14ac:dyDescent="0.3">
      <c r="A224" t="str">
        <f>+"0003340429"</f>
        <v>0003340429</v>
      </c>
      <c r="B224" t="s">
        <v>236</v>
      </c>
    </row>
    <row r="225" spans="1:2" x14ac:dyDescent="0.3">
      <c r="A225" t="str">
        <f>+"0007965890"</f>
        <v>0007965890</v>
      </c>
      <c r="B225" t="s">
        <v>235</v>
      </c>
    </row>
    <row r="226" spans="1:2" x14ac:dyDescent="0.3">
      <c r="A226" t="str">
        <f>+"0005040035"</f>
        <v>0005040035</v>
      </c>
      <c r="B226" s="1" t="s">
        <v>329</v>
      </c>
    </row>
    <row r="227" spans="1:2" x14ac:dyDescent="0.3">
      <c r="A227" t="str">
        <f>+"0006797067"</f>
        <v>0006797067</v>
      </c>
      <c r="B227" t="s">
        <v>234</v>
      </c>
    </row>
    <row r="228" spans="1:2" x14ac:dyDescent="0.3">
      <c r="A228" t="str">
        <f>+"0001398719"</f>
        <v>0001398719</v>
      </c>
      <c r="B228" t="s">
        <v>233</v>
      </c>
    </row>
    <row r="229" spans="1:2" x14ac:dyDescent="0.3">
      <c r="A229" t="str">
        <f>+"0002313378"</f>
        <v>0002313378</v>
      </c>
      <c r="B229" t="s">
        <v>232</v>
      </c>
    </row>
    <row r="230" spans="1:2" x14ac:dyDescent="0.3">
      <c r="A230" t="str">
        <f>+"0001045584"</f>
        <v>0001045584</v>
      </c>
      <c r="B230" t="s">
        <v>231</v>
      </c>
    </row>
    <row r="231" spans="1:2" x14ac:dyDescent="0.3">
      <c r="A231" t="str">
        <f>+"0006820399"</f>
        <v>0006820399</v>
      </c>
      <c r="B231" t="s">
        <v>230</v>
      </c>
    </row>
    <row r="232" spans="1:2" x14ac:dyDescent="0.3">
      <c r="A232" t="str">
        <f>+"0010156966"</f>
        <v>0010156966</v>
      </c>
      <c r="B232" t="s">
        <v>228</v>
      </c>
    </row>
    <row r="233" spans="1:2" x14ac:dyDescent="0.3">
      <c r="A233" t="str">
        <f>+"0002520890"</f>
        <v>0002520890</v>
      </c>
      <c r="B233" t="s">
        <v>227</v>
      </c>
    </row>
    <row r="234" spans="1:2" x14ac:dyDescent="0.3">
      <c r="A234" t="str">
        <f>+"0010182153"</f>
        <v>0010182153</v>
      </c>
      <c r="B234" t="s">
        <v>226</v>
      </c>
    </row>
    <row r="235" spans="1:2" x14ac:dyDescent="0.3">
      <c r="A235" t="str">
        <f>+"0001087198"</f>
        <v>0001087198</v>
      </c>
      <c r="B235" t="s">
        <v>225</v>
      </c>
    </row>
    <row r="236" spans="1:2" x14ac:dyDescent="0.3">
      <c r="A236" t="str">
        <f>+"0004939792"</f>
        <v>0004939792</v>
      </c>
      <c r="B236" t="s">
        <v>224</v>
      </c>
    </row>
    <row r="237" spans="1:2" x14ac:dyDescent="0.3">
      <c r="A237" t="str">
        <f>+"0008654758"</f>
        <v>0008654758</v>
      </c>
      <c r="B237" t="s">
        <v>223</v>
      </c>
    </row>
    <row r="238" spans="1:2" x14ac:dyDescent="0.3">
      <c r="A238" t="str">
        <f>+"0004522563"</f>
        <v>0004522563</v>
      </c>
      <c r="B238" t="s">
        <v>222</v>
      </c>
    </row>
    <row r="239" spans="1:2" x14ac:dyDescent="0.3">
      <c r="A239" t="str">
        <f>+"0009527089"</f>
        <v>0009527089</v>
      </c>
      <c r="B239" t="s">
        <v>221</v>
      </c>
    </row>
    <row r="240" spans="1:2" x14ac:dyDescent="0.3">
      <c r="A240" t="str">
        <f>+"0009592833"</f>
        <v>0009592833</v>
      </c>
      <c r="B240" t="s">
        <v>220</v>
      </c>
    </row>
    <row r="241" spans="1:2" x14ac:dyDescent="0.3">
      <c r="A241" t="str">
        <f>+"0004544913"</f>
        <v>0004544913</v>
      </c>
      <c r="B241" t="s">
        <v>219</v>
      </c>
    </row>
    <row r="242" spans="1:2" x14ac:dyDescent="0.3">
      <c r="A242" t="str">
        <f>+"0000565697"</f>
        <v>0000565697</v>
      </c>
      <c r="B242" s="1" t="s">
        <v>330</v>
      </c>
    </row>
    <row r="243" spans="1:2" x14ac:dyDescent="0.3">
      <c r="A243" t="str">
        <f>+"0004798023"</f>
        <v>0004798023</v>
      </c>
      <c r="B243" t="s">
        <v>218</v>
      </c>
    </row>
    <row r="244" spans="1:2" x14ac:dyDescent="0.3">
      <c r="A244" t="str">
        <f>+"0002616673"</f>
        <v>0002616673</v>
      </c>
      <c r="B244" t="s">
        <v>217</v>
      </c>
    </row>
    <row r="245" spans="1:2" x14ac:dyDescent="0.3">
      <c r="A245" t="str">
        <f>+"0003304293"</f>
        <v>0003304293</v>
      </c>
      <c r="B245" s="1" t="s">
        <v>331</v>
      </c>
    </row>
    <row r="246" spans="1:2" x14ac:dyDescent="0.3">
      <c r="A246" t="str">
        <f>+"0002526351"</f>
        <v>0002526351</v>
      </c>
      <c r="B246" t="s">
        <v>216</v>
      </c>
    </row>
    <row r="247" spans="1:2" x14ac:dyDescent="0.3">
      <c r="A247" t="str">
        <f>+"0005480661"</f>
        <v>0005480661</v>
      </c>
      <c r="B247" t="s">
        <v>215</v>
      </c>
    </row>
    <row r="248" spans="1:2" x14ac:dyDescent="0.3">
      <c r="A248" t="str">
        <f>+"0004259603"</f>
        <v>0004259603</v>
      </c>
      <c r="B248" t="s">
        <v>214</v>
      </c>
    </row>
    <row r="249" spans="1:2" x14ac:dyDescent="0.3">
      <c r="A249" t="str">
        <f>+"0010246198"</f>
        <v>0010246198</v>
      </c>
      <c r="B249" t="s">
        <v>213</v>
      </c>
    </row>
    <row r="250" spans="1:2" x14ac:dyDescent="0.3">
      <c r="A250" t="str">
        <f>+"0010223657"</f>
        <v>0010223657</v>
      </c>
      <c r="B250" t="s">
        <v>212</v>
      </c>
    </row>
    <row r="251" spans="1:2" x14ac:dyDescent="0.3">
      <c r="A251" t="str">
        <f>+"0004023933"</f>
        <v>0004023933</v>
      </c>
      <c r="B251" s="1" t="s">
        <v>332</v>
      </c>
    </row>
    <row r="252" spans="1:2" x14ac:dyDescent="0.3">
      <c r="A252" t="str">
        <f>+"0004313095"</f>
        <v>0004313095</v>
      </c>
      <c r="B252" t="s">
        <v>211</v>
      </c>
    </row>
    <row r="253" spans="1:2" x14ac:dyDescent="0.3">
      <c r="A253" t="str">
        <f>+"0006838515"</f>
        <v>0006838515</v>
      </c>
      <c r="B253" t="s">
        <v>210</v>
      </c>
    </row>
    <row r="254" spans="1:2" x14ac:dyDescent="0.3">
      <c r="A254" t="str">
        <f>+"0000589697"</f>
        <v>0000589697</v>
      </c>
      <c r="B254" t="s">
        <v>209</v>
      </c>
    </row>
    <row r="255" spans="1:2" x14ac:dyDescent="0.3">
      <c r="A255" t="str">
        <f>+"0008674681"</f>
        <v>0008674681</v>
      </c>
      <c r="B255" t="s">
        <v>208</v>
      </c>
    </row>
    <row r="256" spans="1:2" x14ac:dyDescent="0.3">
      <c r="A256" t="str">
        <f>+"0009428602"</f>
        <v>0009428602</v>
      </c>
      <c r="B256" s="1" t="s">
        <v>333</v>
      </c>
    </row>
    <row r="257" spans="1:2" x14ac:dyDescent="0.3">
      <c r="A257" t="str">
        <f>+"0002335893"</f>
        <v>0002335893</v>
      </c>
      <c r="B257" t="s">
        <v>207</v>
      </c>
    </row>
    <row r="258" spans="1:2" x14ac:dyDescent="0.3">
      <c r="A258" t="str">
        <f>+"0002665761"</f>
        <v>0002665761</v>
      </c>
      <c r="B258" t="s">
        <v>206</v>
      </c>
    </row>
    <row r="259" spans="1:2" x14ac:dyDescent="0.3">
      <c r="A259" t="str">
        <f>+"0010093439"</f>
        <v>0010093439</v>
      </c>
      <c r="B259" s="1" t="s">
        <v>334</v>
      </c>
    </row>
    <row r="260" spans="1:2" x14ac:dyDescent="0.3">
      <c r="A260" t="str">
        <f>+"0002965872"</f>
        <v>0002965872</v>
      </c>
      <c r="B260" t="s">
        <v>205</v>
      </c>
    </row>
    <row r="261" spans="1:2" x14ac:dyDescent="0.3">
      <c r="A261" t="str">
        <f>+"0000603282"</f>
        <v>0000603282</v>
      </c>
      <c r="B261" s="1" t="s">
        <v>335</v>
      </c>
    </row>
    <row r="262" spans="1:2" x14ac:dyDescent="0.3">
      <c r="A262" t="str">
        <f>+"0002492784"</f>
        <v>0002492784</v>
      </c>
      <c r="B262" t="s">
        <v>204</v>
      </c>
    </row>
    <row r="263" spans="1:2" x14ac:dyDescent="0.3">
      <c r="A263" t="str">
        <f>+"0005037890"</f>
        <v>0005037890</v>
      </c>
      <c r="B263" t="s">
        <v>203</v>
      </c>
    </row>
    <row r="264" spans="1:2" x14ac:dyDescent="0.3">
      <c r="A264" t="str">
        <f>+"0002128553"</f>
        <v>0002128553</v>
      </c>
      <c r="B264" t="s">
        <v>202</v>
      </c>
    </row>
    <row r="265" spans="1:2" x14ac:dyDescent="0.3">
      <c r="A265" t="str">
        <f>+"0002272566"</f>
        <v>0002272566</v>
      </c>
      <c r="B265" s="1" t="s">
        <v>336</v>
      </c>
    </row>
    <row r="266" spans="1:2" x14ac:dyDescent="0.3">
      <c r="A266" t="str">
        <f>+"0002736322"</f>
        <v>0002736322</v>
      </c>
      <c r="B266" s="1" t="s">
        <v>337</v>
      </c>
    </row>
    <row r="267" spans="1:2" x14ac:dyDescent="0.3">
      <c r="A267" t="str">
        <f>+"0000611715"</f>
        <v>0000611715</v>
      </c>
      <c r="B267" s="1" t="s">
        <v>338</v>
      </c>
    </row>
    <row r="268" spans="1:2" x14ac:dyDescent="0.3">
      <c r="A268" t="str">
        <f>+"0009414035"</f>
        <v>0009414035</v>
      </c>
      <c r="B268" t="s">
        <v>201</v>
      </c>
    </row>
    <row r="269" spans="1:2" x14ac:dyDescent="0.3">
      <c r="A269" t="str">
        <f>+"0001001370"</f>
        <v>0001001370</v>
      </c>
      <c r="B269" t="s">
        <v>200</v>
      </c>
    </row>
    <row r="270" spans="1:2" x14ac:dyDescent="0.3">
      <c r="A270" t="str">
        <f>+"0008499402"</f>
        <v>0008499402</v>
      </c>
      <c r="B270" t="s">
        <v>199</v>
      </c>
    </row>
    <row r="271" spans="1:2" x14ac:dyDescent="0.3">
      <c r="A271" t="str">
        <f>+"0002068741"</f>
        <v>0002068741</v>
      </c>
      <c r="B271" t="s">
        <v>198</v>
      </c>
    </row>
    <row r="272" spans="1:2" x14ac:dyDescent="0.3">
      <c r="A272" t="str">
        <f>+"0004657310"</f>
        <v>0004657310</v>
      </c>
      <c r="B272" t="s">
        <v>197</v>
      </c>
    </row>
    <row r="273" spans="1:2" x14ac:dyDescent="0.3">
      <c r="A273" t="str">
        <f>+"0000622563"</f>
        <v>0000622563</v>
      </c>
      <c r="B273" t="s">
        <v>196</v>
      </c>
    </row>
    <row r="274" spans="1:2" x14ac:dyDescent="0.3">
      <c r="A274" t="str">
        <f>+"0003221257"</f>
        <v>0003221257</v>
      </c>
      <c r="B274" t="s">
        <v>195</v>
      </c>
    </row>
    <row r="275" spans="1:2" x14ac:dyDescent="0.3">
      <c r="A275" t="str">
        <f>+"0002072106"</f>
        <v>0002072106</v>
      </c>
      <c r="B275" s="1" t="s">
        <v>339</v>
      </c>
    </row>
    <row r="276" spans="1:2" x14ac:dyDescent="0.3">
      <c r="A276" t="str">
        <f>+"0004720050"</f>
        <v>0004720050</v>
      </c>
      <c r="B276" t="s">
        <v>194</v>
      </c>
    </row>
    <row r="277" spans="1:2" x14ac:dyDescent="0.3">
      <c r="A277" t="str">
        <f>+"0003132131"</f>
        <v>0003132131</v>
      </c>
      <c r="B277" t="s">
        <v>193</v>
      </c>
    </row>
    <row r="278" spans="1:2" x14ac:dyDescent="0.3">
      <c r="A278" t="str">
        <f>+"0001155812"</f>
        <v>0001155812</v>
      </c>
      <c r="B278" t="s">
        <v>192</v>
      </c>
    </row>
    <row r="279" spans="1:2" x14ac:dyDescent="0.3">
      <c r="A279" t="str">
        <f>+"0000631739"</f>
        <v>0000631739</v>
      </c>
      <c r="B279" t="s">
        <v>191</v>
      </c>
    </row>
    <row r="280" spans="1:2" x14ac:dyDescent="0.3">
      <c r="A280" t="str">
        <f>+"0010135505"</f>
        <v>0010135505</v>
      </c>
      <c r="B280" t="s">
        <v>190</v>
      </c>
    </row>
    <row r="281" spans="1:2" x14ac:dyDescent="0.3">
      <c r="A281" t="str">
        <f>+"0000636662"</f>
        <v>0000636662</v>
      </c>
      <c r="B281" t="s">
        <v>189</v>
      </c>
    </row>
    <row r="282" spans="1:2" x14ac:dyDescent="0.3">
      <c r="A282" t="str">
        <f>+"0000637876"</f>
        <v>0000637876</v>
      </c>
      <c r="B282" t="s">
        <v>188</v>
      </c>
    </row>
    <row r="283" spans="1:2" x14ac:dyDescent="0.3">
      <c r="A283" t="str">
        <f>+"0002421436"</f>
        <v>0002421436</v>
      </c>
      <c r="B283" t="s">
        <v>187</v>
      </c>
    </row>
    <row r="284" spans="1:2" x14ac:dyDescent="0.3">
      <c r="A284" t="str">
        <f>+"0004133138"</f>
        <v>0004133138</v>
      </c>
      <c r="B284" t="s">
        <v>186</v>
      </c>
    </row>
    <row r="285" spans="1:2" x14ac:dyDescent="0.3">
      <c r="A285" t="str">
        <f>+"0001193028"</f>
        <v>0001193028</v>
      </c>
      <c r="B285" t="s">
        <v>185</v>
      </c>
    </row>
    <row r="286" spans="1:2" x14ac:dyDescent="0.3">
      <c r="A286" t="str">
        <f>+"0009452921"</f>
        <v>0009452921</v>
      </c>
      <c r="B286" t="s">
        <v>184</v>
      </c>
    </row>
    <row r="287" spans="1:2" x14ac:dyDescent="0.3">
      <c r="A287" t="str">
        <f>+"0005810628"</f>
        <v>0005810628</v>
      </c>
      <c r="B287" s="1" t="s">
        <v>340</v>
      </c>
    </row>
    <row r="288" spans="1:2" x14ac:dyDescent="0.3">
      <c r="A288" t="str">
        <f>+"0003383669"</f>
        <v>0003383669</v>
      </c>
      <c r="B288" t="s">
        <v>183</v>
      </c>
    </row>
    <row r="289" spans="1:2" x14ac:dyDescent="0.3">
      <c r="A289" t="str">
        <f>+"0004145779"</f>
        <v>0004145779</v>
      </c>
      <c r="B289" s="1" t="s">
        <v>341</v>
      </c>
    </row>
    <row r="290" spans="1:2" x14ac:dyDescent="0.3">
      <c r="A290" t="str">
        <f>+"0003298561"</f>
        <v>0003298561</v>
      </c>
      <c r="B290" t="s">
        <v>182</v>
      </c>
    </row>
    <row r="291" spans="1:2" x14ac:dyDescent="0.3">
      <c r="A291" t="str">
        <f>+"0010091843"</f>
        <v>0010091843</v>
      </c>
      <c r="B291" t="s">
        <v>181</v>
      </c>
    </row>
    <row r="292" spans="1:2" x14ac:dyDescent="0.3">
      <c r="A292" t="str">
        <f>+"0010110286"</f>
        <v>0010110286</v>
      </c>
      <c r="B292" t="s">
        <v>180</v>
      </c>
    </row>
    <row r="293" spans="1:2" x14ac:dyDescent="0.3">
      <c r="A293" t="str">
        <f>+"0004416592"</f>
        <v>0004416592</v>
      </c>
      <c r="B293" t="s">
        <v>179</v>
      </c>
    </row>
    <row r="294" spans="1:2" x14ac:dyDescent="0.3">
      <c r="A294" t="str">
        <f>+"0002664680"</f>
        <v>0002664680</v>
      </c>
      <c r="B294" t="s">
        <v>178</v>
      </c>
    </row>
    <row r="295" spans="1:2" x14ac:dyDescent="0.3">
      <c r="A295" t="str">
        <f>+"0010143944"</f>
        <v>0010143944</v>
      </c>
      <c r="B295" t="s">
        <v>177</v>
      </c>
    </row>
    <row r="296" spans="1:2" x14ac:dyDescent="0.3">
      <c r="A296" t="str">
        <f>+"0005794468"</f>
        <v>0005794468</v>
      </c>
      <c r="B296" t="s">
        <v>176</v>
      </c>
    </row>
    <row r="297" spans="1:2" x14ac:dyDescent="0.3">
      <c r="A297" t="str">
        <f>+"0003137909"</f>
        <v>0003137909</v>
      </c>
      <c r="B297" t="s">
        <v>175</v>
      </c>
    </row>
    <row r="298" spans="1:2" x14ac:dyDescent="0.3">
      <c r="A298" t="str">
        <f>+"0000665323"</f>
        <v>0000665323</v>
      </c>
      <c r="B298" t="s">
        <v>174</v>
      </c>
    </row>
    <row r="299" spans="1:2" x14ac:dyDescent="0.3">
      <c r="A299" t="str">
        <f>+"0003091593"</f>
        <v>0003091593</v>
      </c>
      <c r="B299" t="s">
        <v>173</v>
      </c>
    </row>
    <row r="300" spans="1:2" x14ac:dyDescent="0.3">
      <c r="A300" t="str">
        <f>+"0004972883"</f>
        <v>0004972883</v>
      </c>
      <c r="B300" t="s">
        <v>172</v>
      </c>
    </row>
    <row r="301" spans="1:2" x14ac:dyDescent="0.3">
      <c r="A301" t="str">
        <f>+"0008572182"</f>
        <v>0008572182</v>
      </c>
      <c r="B301" t="s">
        <v>171</v>
      </c>
    </row>
    <row r="302" spans="1:2" x14ac:dyDescent="0.3">
      <c r="A302" t="str">
        <f>+"0004219029"</f>
        <v>0004219029</v>
      </c>
      <c r="B302" s="1" t="s">
        <v>342</v>
      </c>
    </row>
    <row r="303" spans="1:2" x14ac:dyDescent="0.3">
      <c r="A303" t="str">
        <f>+"0002639956"</f>
        <v>0002639956</v>
      </c>
      <c r="B303" s="1" t="s">
        <v>343</v>
      </c>
    </row>
    <row r="304" spans="1:2" x14ac:dyDescent="0.3">
      <c r="A304" t="str">
        <f>+"0010114217"</f>
        <v>0010114217</v>
      </c>
      <c r="B304" t="s">
        <v>170</v>
      </c>
    </row>
    <row r="305" spans="1:2" x14ac:dyDescent="0.3">
      <c r="A305" t="str">
        <f>+"0000684647"</f>
        <v>0000684647</v>
      </c>
      <c r="B305" t="s">
        <v>169</v>
      </c>
    </row>
    <row r="306" spans="1:2" x14ac:dyDescent="0.3">
      <c r="A306" t="str">
        <f>+"0001141382"</f>
        <v>0001141382</v>
      </c>
      <c r="B306" t="s">
        <v>168</v>
      </c>
    </row>
    <row r="307" spans="1:2" x14ac:dyDescent="0.3">
      <c r="A307" t="str">
        <f>+"0004809755"</f>
        <v>0004809755</v>
      </c>
      <c r="B307" t="s">
        <v>167</v>
      </c>
    </row>
    <row r="308" spans="1:2" x14ac:dyDescent="0.3">
      <c r="A308" t="str">
        <f>+"0003014818"</f>
        <v>0003014818</v>
      </c>
      <c r="B308" t="s">
        <v>166</v>
      </c>
    </row>
    <row r="309" spans="1:2" x14ac:dyDescent="0.3">
      <c r="A309" t="str">
        <f>+"0000693572"</f>
        <v>0000693572</v>
      </c>
      <c r="B309" t="s">
        <v>165</v>
      </c>
    </row>
    <row r="310" spans="1:2" x14ac:dyDescent="0.3">
      <c r="B310" s="1" t="s">
        <v>295</v>
      </c>
    </row>
    <row r="311" spans="1:2" x14ac:dyDescent="0.3">
      <c r="A311" t="str">
        <f>+"0002485325"</f>
        <v>0002485325</v>
      </c>
      <c r="B311" t="s">
        <v>164</v>
      </c>
    </row>
    <row r="312" spans="1:2" x14ac:dyDescent="0.3">
      <c r="A312" t="str">
        <f>+"0003257476"</f>
        <v>0003257476</v>
      </c>
      <c r="B312" t="s">
        <v>163</v>
      </c>
    </row>
    <row r="313" spans="1:2" x14ac:dyDescent="0.3">
      <c r="A313" t="str">
        <f>+"0009781345"</f>
        <v>0009781345</v>
      </c>
      <c r="B313" t="s">
        <v>162</v>
      </c>
    </row>
    <row r="314" spans="1:2" x14ac:dyDescent="0.3">
      <c r="A314" t="str">
        <f>+"0004106185"</f>
        <v>0004106185</v>
      </c>
      <c r="B314" t="s">
        <v>161</v>
      </c>
    </row>
    <row r="315" spans="1:2" x14ac:dyDescent="0.3">
      <c r="A315" t="str">
        <f>+"0003106772"</f>
        <v>0003106772</v>
      </c>
      <c r="B315" s="1" t="s">
        <v>344</v>
      </c>
    </row>
    <row r="316" spans="1:2" x14ac:dyDescent="0.3">
      <c r="A316" t="str">
        <f>+"0003020477"</f>
        <v>0003020477</v>
      </c>
      <c r="B316" t="s">
        <v>160</v>
      </c>
    </row>
    <row r="317" spans="1:2" x14ac:dyDescent="0.3">
      <c r="A317" t="str">
        <f>+"0002739714"</f>
        <v>0002739714</v>
      </c>
      <c r="B317" t="s">
        <v>159</v>
      </c>
    </row>
    <row r="318" spans="1:2" x14ac:dyDescent="0.3">
      <c r="A318" t="str">
        <f>+"0001184853"</f>
        <v>0001184853</v>
      </c>
      <c r="B318" s="1" t="s">
        <v>345</v>
      </c>
    </row>
    <row r="319" spans="1:2" x14ac:dyDescent="0.3">
      <c r="A319" t="str">
        <f>+"0007857147"</f>
        <v>0007857147</v>
      </c>
      <c r="B319" t="s">
        <v>158</v>
      </c>
    </row>
    <row r="320" spans="1:2" x14ac:dyDescent="0.3">
      <c r="A320" t="str">
        <f>+"0005484093"</f>
        <v>0005484093</v>
      </c>
      <c r="B320" t="s">
        <v>157</v>
      </c>
    </row>
    <row r="321" spans="1:2" x14ac:dyDescent="0.3">
      <c r="A321" t="str">
        <f>+"0004403549"</f>
        <v>0004403549</v>
      </c>
      <c r="B321" t="s">
        <v>156</v>
      </c>
    </row>
    <row r="322" spans="1:2" x14ac:dyDescent="0.3">
      <c r="A322" t="str">
        <f>+"0000733964"</f>
        <v>0000733964</v>
      </c>
      <c r="B322" t="s">
        <v>155</v>
      </c>
    </row>
    <row r="323" spans="1:2" x14ac:dyDescent="0.3">
      <c r="A323" t="str">
        <f>+"0008471047"</f>
        <v>0008471047</v>
      </c>
      <c r="B323" t="s">
        <v>154</v>
      </c>
    </row>
    <row r="324" spans="1:2" x14ac:dyDescent="0.3">
      <c r="A324" t="str">
        <f>+"0001218008"</f>
        <v>0001218008</v>
      </c>
      <c r="B324" t="s">
        <v>153</v>
      </c>
    </row>
    <row r="325" spans="1:2" x14ac:dyDescent="0.3">
      <c r="A325" t="str">
        <f>+"0002189547"</f>
        <v>0002189547</v>
      </c>
      <c r="B325" t="s">
        <v>152</v>
      </c>
    </row>
    <row r="326" spans="1:2" x14ac:dyDescent="0.3">
      <c r="A326" t="str">
        <f>+"0005108428"</f>
        <v>0005108428</v>
      </c>
      <c r="B326" t="s">
        <v>151</v>
      </c>
    </row>
    <row r="327" spans="1:2" x14ac:dyDescent="0.3">
      <c r="A327" t="str">
        <f>+"0010223656"</f>
        <v>0010223656</v>
      </c>
      <c r="B327" t="s">
        <v>150</v>
      </c>
    </row>
    <row r="328" spans="1:2" x14ac:dyDescent="0.3">
      <c r="A328" t="str">
        <f>+"0010239961"</f>
        <v>0010239961</v>
      </c>
      <c r="B328" t="s">
        <v>149</v>
      </c>
    </row>
    <row r="329" spans="1:2" x14ac:dyDescent="0.3">
      <c r="A329" t="str">
        <f>+"0004805654"</f>
        <v>0004805654</v>
      </c>
      <c r="B329" t="s">
        <v>148</v>
      </c>
    </row>
    <row r="330" spans="1:2" x14ac:dyDescent="0.3">
      <c r="A330" t="str">
        <f>+"0004041539"</f>
        <v>0004041539</v>
      </c>
      <c r="B330" s="1" t="s">
        <v>346</v>
      </c>
    </row>
    <row r="331" spans="1:2" x14ac:dyDescent="0.3">
      <c r="A331" t="str">
        <f>+"0004805323"</f>
        <v>0004805323</v>
      </c>
      <c r="B331" t="s">
        <v>147</v>
      </c>
    </row>
    <row r="332" spans="1:2" x14ac:dyDescent="0.3">
      <c r="A332" t="str">
        <f>+"0000759696"</f>
        <v>0000759696</v>
      </c>
      <c r="B332" s="1" t="s">
        <v>347</v>
      </c>
    </row>
    <row r="333" spans="1:2" x14ac:dyDescent="0.3">
      <c r="A333" t="str">
        <f>+"0004258621"</f>
        <v>0004258621</v>
      </c>
      <c r="B333" t="s">
        <v>146</v>
      </c>
    </row>
    <row r="334" spans="1:2" x14ac:dyDescent="0.3">
      <c r="A334" t="str">
        <f>+"0002261981"</f>
        <v>0002261981</v>
      </c>
      <c r="B334" t="s">
        <v>145</v>
      </c>
    </row>
    <row r="335" spans="1:2" x14ac:dyDescent="0.3">
      <c r="A335" t="str">
        <f>+"0002021492"</f>
        <v>0002021492</v>
      </c>
      <c r="B335" t="s">
        <v>144</v>
      </c>
    </row>
    <row r="336" spans="1:2" x14ac:dyDescent="0.3">
      <c r="A336" t="str">
        <f>+"0006777400"</f>
        <v>0006777400</v>
      </c>
      <c r="B336" t="s">
        <v>143</v>
      </c>
    </row>
    <row r="337" spans="1:2" x14ac:dyDescent="0.3">
      <c r="A337" t="str">
        <f>+"0010102648"</f>
        <v>0010102648</v>
      </c>
      <c r="B337" t="s">
        <v>142</v>
      </c>
    </row>
    <row r="338" spans="1:2" x14ac:dyDescent="0.3">
      <c r="A338" t="str">
        <f>+"0000774406"</f>
        <v>0000774406</v>
      </c>
      <c r="B338" t="s">
        <v>141</v>
      </c>
    </row>
    <row r="339" spans="1:2" x14ac:dyDescent="0.3">
      <c r="A339" t="str">
        <f>+"0008084188"</f>
        <v>0008084188</v>
      </c>
      <c r="B339" t="s">
        <v>140</v>
      </c>
    </row>
    <row r="340" spans="1:2" x14ac:dyDescent="0.3">
      <c r="A340" t="str">
        <f>+"0002300359"</f>
        <v>0002300359</v>
      </c>
      <c r="B340" t="s">
        <v>139</v>
      </c>
    </row>
    <row r="341" spans="1:2" x14ac:dyDescent="0.3">
      <c r="A341" t="str">
        <f>+"0001217117"</f>
        <v>0001217117</v>
      </c>
      <c r="B341" t="s">
        <v>138</v>
      </c>
    </row>
    <row r="342" spans="1:2" x14ac:dyDescent="0.3">
      <c r="A342" t="str">
        <f>+"0005812921"</f>
        <v>0005812921</v>
      </c>
      <c r="B342" t="s">
        <v>137</v>
      </c>
    </row>
    <row r="343" spans="1:2" x14ac:dyDescent="0.3">
      <c r="A343" t="str">
        <f>+"0010131124"</f>
        <v>0010131124</v>
      </c>
      <c r="B343" t="s">
        <v>136</v>
      </c>
    </row>
    <row r="344" spans="1:2" x14ac:dyDescent="0.3">
      <c r="A344" t="str">
        <f>+"0002450857"</f>
        <v>0002450857</v>
      </c>
      <c r="B344" t="s">
        <v>135</v>
      </c>
    </row>
    <row r="345" spans="1:2" x14ac:dyDescent="0.3">
      <c r="A345" t="str">
        <f>+"0010380411"</f>
        <v>0010380411</v>
      </c>
      <c r="B345" t="s">
        <v>134</v>
      </c>
    </row>
    <row r="346" spans="1:2" x14ac:dyDescent="0.3">
      <c r="A346" t="str">
        <f>+"0008190084"</f>
        <v>0008190084</v>
      </c>
      <c r="B346" t="s">
        <v>133</v>
      </c>
    </row>
    <row r="347" spans="1:2" x14ac:dyDescent="0.3">
      <c r="A347" t="str">
        <f>+"0006751091"</f>
        <v>0006751091</v>
      </c>
      <c r="B347" t="s">
        <v>132</v>
      </c>
    </row>
    <row r="348" spans="1:2" x14ac:dyDescent="0.3">
      <c r="A348" t="str">
        <f>+"0004817740"</f>
        <v>0004817740</v>
      </c>
      <c r="B348" t="s">
        <v>131</v>
      </c>
    </row>
    <row r="349" spans="1:2" x14ac:dyDescent="0.3">
      <c r="B349" s="1" t="s">
        <v>348</v>
      </c>
    </row>
    <row r="350" spans="1:2" x14ac:dyDescent="0.3">
      <c r="B350" s="1" t="s">
        <v>349</v>
      </c>
    </row>
    <row r="351" spans="1:2" x14ac:dyDescent="0.3">
      <c r="B351" s="1" t="s">
        <v>350</v>
      </c>
    </row>
    <row r="352" spans="1:2" x14ac:dyDescent="0.3">
      <c r="B352" s="1" t="s">
        <v>351</v>
      </c>
    </row>
    <row r="353" spans="2:2" x14ac:dyDescent="0.3">
      <c r="B353" s="1" t="s">
        <v>352</v>
      </c>
    </row>
    <row r="354" spans="2:2" x14ac:dyDescent="0.3">
      <c r="B354" s="1" t="s">
        <v>353</v>
      </c>
    </row>
    <row r="355" spans="2:2" x14ac:dyDescent="0.3">
      <c r="B355" s="1" t="s">
        <v>354</v>
      </c>
    </row>
    <row r="356" spans="2:2" x14ac:dyDescent="0.3">
      <c r="B356" s="1" t="s">
        <v>355</v>
      </c>
    </row>
    <row r="357" spans="2:2" x14ac:dyDescent="0.3">
      <c r="B357" s="1" t="s">
        <v>356</v>
      </c>
    </row>
    <row r="358" spans="2:2" x14ac:dyDescent="0.3">
      <c r="B358" s="1" t="s">
        <v>357</v>
      </c>
    </row>
    <row r="359" spans="2:2" x14ac:dyDescent="0.3">
      <c r="B359" s="1" t="s">
        <v>358</v>
      </c>
    </row>
    <row r="360" spans="2:2" x14ac:dyDescent="0.3">
      <c r="B360" s="1" t="s">
        <v>359</v>
      </c>
    </row>
    <row r="361" spans="2:2" x14ac:dyDescent="0.3">
      <c r="B361" s="1" t="s">
        <v>360</v>
      </c>
    </row>
    <row r="362" spans="2:2" x14ac:dyDescent="0.3">
      <c r="B362" s="1" t="s">
        <v>361</v>
      </c>
    </row>
    <row r="363" spans="2:2" x14ac:dyDescent="0.3">
      <c r="B363" s="1" t="s">
        <v>362</v>
      </c>
    </row>
    <row r="364" spans="2:2" x14ac:dyDescent="0.3">
      <c r="B364" s="1" t="s">
        <v>363</v>
      </c>
    </row>
    <row r="365" spans="2:2" x14ac:dyDescent="0.3">
      <c r="B365" s="1" t="s">
        <v>364</v>
      </c>
    </row>
    <row r="366" spans="2:2" x14ac:dyDescent="0.3">
      <c r="B366" s="1" t="s">
        <v>365</v>
      </c>
    </row>
    <row r="367" spans="2:2" x14ac:dyDescent="0.3">
      <c r="B367" s="1" t="s">
        <v>366</v>
      </c>
    </row>
    <row r="368" spans="2:2" x14ac:dyDescent="0.3">
      <c r="B368" s="1" t="s">
        <v>367</v>
      </c>
    </row>
    <row r="369" spans="2:2" x14ac:dyDescent="0.3">
      <c r="B369" s="1" t="s">
        <v>368</v>
      </c>
    </row>
    <row r="370" spans="2:2" x14ac:dyDescent="0.3">
      <c r="B370" s="1" t="s">
        <v>369</v>
      </c>
    </row>
    <row r="371" spans="2:2" x14ac:dyDescent="0.3">
      <c r="B371" s="1" t="s">
        <v>370</v>
      </c>
    </row>
  </sheetData>
  <autoFilter ref="A1:B348" xr:uid="{00000000-0009-0000-0000-000000000000}"/>
  <hyperlinks>
    <hyperlink ref="B31" r:id="rId1" xr:uid="{00000000-0004-0000-0000-000000000000}"/>
    <hyperlink ref="B310" r:id="rId2" xr:uid="{00000000-0004-0000-0000-000001000000}"/>
    <hyperlink ref="B7" r:id="rId3" xr:uid="{F9459AF1-9304-4C08-976E-7188C9A98121}"/>
    <hyperlink ref="B11" r:id="rId4" xr:uid="{5420637E-D1E3-4B85-873A-778FB83047CA}"/>
    <hyperlink ref="B18" r:id="rId5" xr:uid="{94B0252F-A892-40B2-8816-78B3133C1E9E}"/>
    <hyperlink ref="B21" r:id="rId6" xr:uid="{78D0E3E1-0C49-4D5F-8513-B12F124247C0}"/>
    <hyperlink ref="B50" r:id="rId7" xr:uid="{B487F6AF-4ACE-4521-83C4-15F2BE1BFBAB}"/>
    <hyperlink ref="B65" r:id="rId8" xr:uid="{97214326-FAE1-464D-90BA-44ACFE221A25}"/>
    <hyperlink ref="B73" r:id="rId9" xr:uid="{E0BB1833-CCC9-429D-8016-6BB8D44CC24B}"/>
    <hyperlink ref="B74" r:id="rId10" xr:uid="{F1C11512-0879-44A0-86BA-BF781B51F537}"/>
    <hyperlink ref="B83" r:id="rId11" xr:uid="{7E40B972-1F68-4B2A-8D13-31533318D5F9}"/>
    <hyperlink ref="B95" r:id="rId12" xr:uid="{39500D2D-6DFF-4DF5-A88E-A41B2A252061}"/>
    <hyperlink ref="B99" r:id="rId13" xr:uid="{B5B7C03C-8D8B-47DD-9262-C92EA03AC206}"/>
    <hyperlink ref="B113" r:id="rId14" xr:uid="{3C054573-798D-48EB-9B04-A91D4888A2A6}"/>
    <hyperlink ref="B119" r:id="rId15" xr:uid="{232A9519-38EE-4460-83A2-BAF8B43E1CC5}"/>
    <hyperlink ref="B120" r:id="rId16" xr:uid="{A2227532-803C-45E8-80AD-CE97153BC1BE}"/>
    <hyperlink ref="B121" r:id="rId17" xr:uid="{8FFD81A4-C9D5-424E-AB2A-6FE3D55CE30F}"/>
    <hyperlink ref="B122" r:id="rId18" xr:uid="{CC8F3CA9-9AD0-42FF-AED1-F30068400CCD}"/>
    <hyperlink ref="B125" r:id="rId19" xr:uid="{E05A6652-2E30-4334-97AB-4EE1F857874C}"/>
    <hyperlink ref="B126" r:id="rId20" xr:uid="{2238E801-DD99-4C0D-A363-9FAC1468C19B}"/>
    <hyperlink ref="B131" r:id="rId21" xr:uid="{8254309B-9A0B-45E5-A8E8-2C735D1A49C7}"/>
    <hyperlink ref="B135" r:id="rId22" xr:uid="{E2A45FFB-69F7-4C47-B033-A364BE7DE5A1}"/>
    <hyperlink ref="B138" r:id="rId23" xr:uid="{925472A8-75DF-4383-9DB7-B0F0CE14FB40}"/>
    <hyperlink ref="B146" r:id="rId24" xr:uid="{DFDCCC6E-2B68-4005-93A7-1D5C0699F940}"/>
    <hyperlink ref="B148" r:id="rId25" xr:uid="{7B798F05-3691-43A1-A185-05E0CB16C1E7}"/>
    <hyperlink ref="B152" r:id="rId26" xr:uid="{8453FC02-F6AF-4687-A9BC-349C27927806}"/>
    <hyperlink ref="B157" r:id="rId27" xr:uid="{CCCD165D-F669-4BD3-A58A-0F0492D41818}"/>
    <hyperlink ref="B163" r:id="rId28" xr:uid="{AA79F8CD-E047-4EBC-AC4C-0C51DF0AB7AF}"/>
    <hyperlink ref="B180" r:id="rId29" xr:uid="{90A7F400-1DEE-457F-A362-4EBEB7969891}"/>
    <hyperlink ref="B186" r:id="rId30" xr:uid="{C600B3EF-7DEA-4EFF-9A64-26F3197AD186}"/>
    <hyperlink ref="B192" r:id="rId31" xr:uid="{B0CD30EA-E03F-4A16-AD4A-EF3A1586775A}"/>
    <hyperlink ref="B202" r:id="rId32" xr:uid="{28639662-1647-4294-B7B7-26FECB753E4C}"/>
    <hyperlink ref="B215" r:id="rId33" xr:uid="{FE438776-1A62-4D2F-A775-5E783F8ED006}"/>
    <hyperlink ref="B218" r:id="rId34" xr:uid="{38D55538-E3A4-4A69-8AA0-30C4B7F6E118}"/>
    <hyperlink ref="B219" r:id="rId35" xr:uid="{FFFE21B2-3DBD-46D6-B6B2-D92C0961AF7F}"/>
    <hyperlink ref="B226" r:id="rId36" xr:uid="{3710F080-1B34-4D3E-9427-6DD7CA7CF9B5}"/>
    <hyperlink ref="B242" r:id="rId37" xr:uid="{8C966AA3-9E10-4062-A2E5-3B329A5004AB}"/>
    <hyperlink ref="B245" r:id="rId38" xr:uid="{A474F6DB-F653-4A66-A1D8-EECB42D9683E}"/>
    <hyperlink ref="B251" r:id="rId39" xr:uid="{12BCA15C-0CED-4988-871D-C9565965B468}"/>
    <hyperlink ref="B256" r:id="rId40" xr:uid="{A417F302-56A3-41B5-9344-BE512932C12D}"/>
    <hyperlink ref="B259" r:id="rId41" xr:uid="{6CED9710-EA4E-4A31-8FD1-002283A51A88}"/>
    <hyperlink ref="B261" r:id="rId42" xr:uid="{F8F3E7B5-1941-4698-91A7-B1D8FC998858}"/>
    <hyperlink ref="B265" r:id="rId43" xr:uid="{5F108C9F-FA0A-4D6A-AEF7-C635C846F89F}"/>
    <hyperlink ref="B266" r:id="rId44" xr:uid="{0127BB35-D0B2-415C-8F1F-9BC2609FAE3B}"/>
    <hyperlink ref="B267" r:id="rId45" xr:uid="{E98A860B-B348-451A-B550-C4B1D17E0F2E}"/>
    <hyperlink ref="B275" r:id="rId46" xr:uid="{E4A4EDDE-B5FF-4815-8140-45959009D194}"/>
    <hyperlink ref="B287" r:id="rId47" xr:uid="{E6E32B25-F7C8-4038-AE35-8C9FE49A2899}"/>
    <hyperlink ref="B289" r:id="rId48" xr:uid="{28DD174B-42A8-4F96-9377-1C8374ECE3BC}"/>
    <hyperlink ref="B302" r:id="rId49" xr:uid="{74F83D48-B38A-430D-959D-779BB964C6BB}"/>
    <hyperlink ref="B303" r:id="rId50" xr:uid="{3CD5D851-6FD2-4D90-B090-9F7BC1253D80}"/>
    <hyperlink ref="B315" r:id="rId51" xr:uid="{86788A9A-565D-4BB0-80A9-F29058B442D6}"/>
    <hyperlink ref="B318" r:id="rId52" xr:uid="{59E51379-01E9-4B6D-8F59-01422EB8C881}"/>
    <hyperlink ref="B330" r:id="rId53" xr:uid="{D271DFE3-1C7D-453E-BA39-E8AF3BF86A56}"/>
    <hyperlink ref="B332" r:id="rId54" xr:uid="{525C9DD0-294B-47E3-8569-843B65102AB9}"/>
    <hyperlink ref="B349" r:id="rId55" xr:uid="{EE8B2D52-E7E7-44B6-BC61-9650B1C986E6}"/>
    <hyperlink ref="B350" r:id="rId56" xr:uid="{8DF5D486-9572-47CA-85B2-A6727CCA96BD}"/>
    <hyperlink ref="B351" r:id="rId57" xr:uid="{03EBFCA4-2E2C-4C6F-8437-5D51EBA0958B}"/>
    <hyperlink ref="B352" r:id="rId58" xr:uid="{8A47D2A2-6095-4747-81DF-B6B70F8243BA}"/>
    <hyperlink ref="B353" r:id="rId59" xr:uid="{E881F387-F008-493F-B4C9-37BDD5FCAB4B}"/>
    <hyperlink ref="B354" r:id="rId60" xr:uid="{5DCA03AE-5CDE-4BAF-B1B2-C8AF19CF808C}"/>
    <hyperlink ref="B355" r:id="rId61" xr:uid="{03CC5C10-E981-4DEA-867C-6FC53E333796}"/>
    <hyperlink ref="B356" r:id="rId62" xr:uid="{4A1EE70F-93DE-454C-9B7D-B3E75B63CAA9}"/>
    <hyperlink ref="B357" r:id="rId63" xr:uid="{3D9B1212-7698-4B3F-8223-3549D5F79B9B}"/>
    <hyperlink ref="B358" r:id="rId64" xr:uid="{F397D8A4-A5B8-40A2-856A-8CBA95BBB415}"/>
    <hyperlink ref="B359" r:id="rId65" xr:uid="{F47B0F2E-7C27-4A9B-8065-A407E513413E}"/>
    <hyperlink ref="B360" r:id="rId66" xr:uid="{067325D2-F165-4CD0-BCF3-183F6EB30E2F}"/>
    <hyperlink ref="B361" r:id="rId67" xr:uid="{551DD6F6-7100-4249-942B-4126EEDD8E7F}"/>
    <hyperlink ref="B362" r:id="rId68" xr:uid="{4C59FAFA-3EEB-4B44-961F-CB159234AA6D}"/>
    <hyperlink ref="B363" r:id="rId69" xr:uid="{203457C1-20B7-40CA-A7CF-C8ABC3DFD031}"/>
    <hyperlink ref="B364" r:id="rId70" xr:uid="{1D1DC715-0230-437D-A058-38E1AAEDCE53}"/>
    <hyperlink ref="B365" r:id="rId71" xr:uid="{E8B05270-C68D-48BB-9EE3-F8D18FE02251}"/>
    <hyperlink ref="B366" r:id="rId72" xr:uid="{7FB012B9-153D-4746-9515-C451094B8B28}"/>
    <hyperlink ref="B367" r:id="rId73" xr:uid="{9DD5A248-8EC4-4407-88AF-7FAB4251BFE3}"/>
    <hyperlink ref="B368" r:id="rId74" xr:uid="{729695C4-8EEC-4920-A061-41E38F770C17}"/>
    <hyperlink ref="B369" r:id="rId75" xr:uid="{D45ED2A4-B050-4C97-BB60-A5364C673AC0}"/>
    <hyperlink ref="B370" r:id="rId76" xr:uid="{24E5157B-B7AB-4D64-8C44-1C3470E958D1}"/>
    <hyperlink ref="B371" r:id="rId77" xr:uid="{08720D7A-EADC-4E1F-AB38-C8C864640644}"/>
  </hyperlinks>
  <pageMargins left="0.7" right="0.7" top="0.75" bottom="0.75" header="0.3" footer="0.3"/>
  <pageSetup orientation="portrait" r:id="rId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ReportExport (40)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 Raulerson</dc:creator>
  <cp:lastModifiedBy>Bussey Quackenbush</cp:lastModifiedBy>
  <dcterms:created xsi:type="dcterms:W3CDTF">2023-06-07T15:21:50Z</dcterms:created>
  <dcterms:modified xsi:type="dcterms:W3CDTF">2023-06-08T13:01:39Z</dcterms:modified>
</cp:coreProperties>
</file>